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30" windowWidth="14970" windowHeight="8445"/>
  </bookViews>
  <sheets>
    <sheet name="3-7-19 draft  (2)" sheetId="14" r:id="rId1"/>
    <sheet name="2-7-19 draft " sheetId="13" r:id="rId2"/>
    <sheet name="1-24-19 draft" sheetId="12" r:id="rId3"/>
    <sheet name="Sheet2" sheetId="2" r:id="rId4"/>
    <sheet name="Sheet3" sheetId="3" r:id="rId5"/>
  </sheets>
  <definedNames>
    <definedName name="_xlnm.Print_Area" localSheetId="2">'1-24-19 draft'!$A$1:$V$118</definedName>
    <definedName name="_xlnm.Print_Area" localSheetId="1">'2-7-19 draft '!$A$1:$V$118</definedName>
    <definedName name="_xlnm.Print_Area" localSheetId="0">'3-7-19 draft  (2)'!$A$1:$V$118</definedName>
    <definedName name="_xlnm.Print_Titles" localSheetId="2">'1-24-19 draft'!$1:$1</definedName>
    <definedName name="_xlnm.Print_Titles" localSheetId="1">'2-7-19 draft '!$1:$1</definedName>
    <definedName name="_xlnm.Print_Titles" localSheetId="0">'3-7-19 draft  (2)'!$1:$1</definedName>
  </definedNames>
  <calcPr calcId="145621" iterate="1" iterateCount="1"/>
</workbook>
</file>

<file path=xl/calcChain.xml><?xml version="1.0" encoding="utf-8"?>
<calcChain xmlns="http://schemas.openxmlformats.org/spreadsheetml/2006/main">
  <c r="O113" i="14" l="1"/>
  <c r="Q113" i="14" s="1"/>
  <c r="N113" i="14"/>
  <c r="M113" i="14"/>
  <c r="L113" i="14"/>
  <c r="K113" i="14"/>
  <c r="J113" i="14"/>
  <c r="R112" i="14"/>
  <c r="Q112" i="14"/>
  <c r="P112" i="14"/>
  <c r="R111" i="14"/>
  <c r="Q111" i="14"/>
  <c r="P111" i="14"/>
  <c r="O110" i="14"/>
  <c r="R110" i="14" s="1"/>
  <c r="N110" i="14"/>
  <c r="M110" i="14"/>
  <c r="L110" i="14"/>
  <c r="K110" i="14"/>
  <c r="J110" i="14"/>
  <c r="I110" i="14"/>
  <c r="H110" i="14"/>
  <c r="G110" i="14"/>
  <c r="R109" i="14"/>
  <c r="Q109" i="14"/>
  <c r="P109" i="14"/>
  <c r="R108" i="14"/>
  <c r="Q108" i="14"/>
  <c r="P108" i="14"/>
  <c r="O107" i="14"/>
  <c r="R107" i="14" s="1"/>
  <c r="N107" i="14"/>
  <c r="M107" i="14"/>
  <c r="L107" i="14"/>
  <c r="K107" i="14"/>
  <c r="J107" i="14"/>
  <c r="I107" i="14"/>
  <c r="R106" i="14"/>
  <c r="Q106" i="14"/>
  <c r="P106" i="14"/>
  <c r="R105" i="14"/>
  <c r="Q105" i="14"/>
  <c r="P105" i="14"/>
  <c r="O104" i="14"/>
  <c r="R104" i="14" s="1"/>
  <c r="N104" i="14"/>
  <c r="M104" i="14"/>
  <c r="L104" i="14"/>
  <c r="K104" i="14"/>
  <c r="I104" i="14"/>
  <c r="H104" i="14"/>
  <c r="G104" i="14"/>
  <c r="F104" i="14"/>
  <c r="E104" i="14"/>
  <c r="D104" i="14"/>
  <c r="C104" i="14"/>
  <c r="B104" i="14"/>
  <c r="R103" i="14"/>
  <c r="Q103" i="14"/>
  <c r="P103" i="14"/>
  <c r="R102" i="14"/>
  <c r="Q102" i="14"/>
  <c r="P102" i="14"/>
  <c r="O101" i="14"/>
  <c r="R101" i="14" s="1"/>
  <c r="N101" i="14"/>
  <c r="M101" i="14"/>
  <c r="L101" i="14"/>
  <c r="K101" i="14"/>
  <c r="J101" i="14"/>
  <c r="I101" i="14"/>
  <c r="H101" i="14"/>
  <c r="G101" i="14"/>
  <c r="F101" i="14"/>
  <c r="E101" i="14"/>
  <c r="D101" i="14"/>
  <c r="C101" i="14"/>
  <c r="B101" i="14"/>
  <c r="R100" i="14"/>
  <c r="Q100" i="14"/>
  <c r="P100" i="14"/>
  <c r="R99" i="14"/>
  <c r="Q99" i="14"/>
  <c r="P99" i="14"/>
  <c r="O98" i="14"/>
  <c r="Q98" i="14" s="1"/>
  <c r="N98" i="14"/>
  <c r="M98" i="14"/>
  <c r="L98" i="14"/>
  <c r="K98" i="14"/>
  <c r="J98" i="14"/>
  <c r="I98" i="14"/>
  <c r="H98" i="14"/>
  <c r="G98" i="14"/>
  <c r="F98" i="14"/>
  <c r="E98" i="14"/>
  <c r="D98" i="14"/>
  <c r="C98" i="14"/>
  <c r="B98" i="14"/>
  <c r="R97" i="14"/>
  <c r="Q97" i="14"/>
  <c r="P97" i="14"/>
  <c r="R96" i="14"/>
  <c r="Q96" i="14"/>
  <c r="P96" i="14"/>
  <c r="O95" i="14"/>
  <c r="R95" i="14" s="1"/>
  <c r="N95" i="14"/>
  <c r="M95" i="14"/>
  <c r="L95" i="14"/>
  <c r="P95" i="14" s="1"/>
  <c r="K95" i="14"/>
  <c r="J95" i="14"/>
  <c r="I95" i="14"/>
  <c r="H95" i="14"/>
  <c r="G95" i="14"/>
  <c r="F95" i="14"/>
  <c r="E95" i="14"/>
  <c r="D95" i="14"/>
  <c r="C95" i="14"/>
  <c r="B95" i="14"/>
  <c r="R94" i="14"/>
  <c r="Q94" i="14"/>
  <c r="P94" i="14"/>
  <c r="R93" i="14"/>
  <c r="Q93" i="14"/>
  <c r="P93" i="14"/>
  <c r="O92" i="14"/>
  <c r="Q92" i="14" s="1"/>
  <c r="N92" i="14"/>
  <c r="M92" i="14"/>
  <c r="L92" i="14"/>
  <c r="K92" i="14"/>
  <c r="J92" i="14"/>
  <c r="I92" i="14"/>
  <c r="H92" i="14"/>
  <c r="G92" i="14"/>
  <c r="F92" i="14"/>
  <c r="E92" i="14"/>
  <c r="D92" i="14"/>
  <c r="C92" i="14"/>
  <c r="B92" i="14"/>
  <c r="R91" i="14"/>
  <c r="Q91" i="14"/>
  <c r="P91" i="14"/>
  <c r="R90" i="14"/>
  <c r="Q90" i="14"/>
  <c r="P90" i="14"/>
  <c r="O89" i="14"/>
  <c r="Q89" i="14" s="1"/>
  <c r="N89" i="14"/>
  <c r="R89" i="14" s="1"/>
  <c r="M89" i="14"/>
  <c r="L89" i="14"/>
  <c r="P89" i="14" s="1"/>
  <c r="K89" i="14"/>
  <c r="J89" i="14"/>
  <c r="I89" i="14"/>
  <c r="H89" i="14"/>
  <c r="G89" i="14"/>
  <c r="F89" i="14"/>
  <c r="E89" i="14"/>
  <c r="D89" i="14"/>
  <c r="C89" i="14"/>
  <c r="B89" i="14"/>
  <c r="R88" i="14"/>
  <c r="Q88" i="14"/>
  <c r="P88" i="14"/>
  <c r="R87" i="14"/>
  <c r="Q87" i="14"/>
  <c r="P87" i="14"/>
  <c r="O86" i="14"/>
  <c r="Q86" i="14" s="1"/>
  <c r="N86" i="14"/>
  <c r="M86" i="14"/>
  <c r="L86" i="14"/>
  <c r="K86" i="14"/>
  <c r="J86" i="14"/>
  <c r="I86" i="14"/>
  <c r="H86" i="14"/>
  <c r="G86" i="14"/>
  <c r="F86" i="14"/>
  <c r="E86" i="14"/>
  <c r="D86" i="14"/>
  <c r="C86" i="14"/>
  <c r="B86" i="14"/>
  <c r="R85" i="14"/>
  <c r="Q85" i="14"/>
  <c r="P85" i="14"/>
  <c r="R84" i="14"/>
  <c r="Q84" i="14"/>
  <c r="P84" i="14"/>
  <c r="O83" i="14"/>
  <c r="Q83" i="14" s="1"/>
  <c r="N83" i="14"/>
  <c r="R83" i="14" s="1"/>
  <c r="M83" i="14"/>
  <c r="L83" i="14"/>
  <c r="P83" i="14" s="1"/>
  <c r="K83" i="14"/>
  <c r="J83" i="14"/>
  <c r="I83" i="14"/>
  <c r="H83" i="14"/>
  <c r="G83" i="14"/>
  <c r="F83" i="14"/>
  <c r="E83" i="14"/>
  <c r="D83" i="14"/>
  <c r="C83" i="14"/>
  <c r="B83" i="14"/>
  <c r="R82" i="14"/>
  <c r="Q82" i="14"/>
  <c r="P82" i="14"/>
  <c r="O81" i="14"/>
  <c r="Q81" i="14" s="1"/>
  <c r="N81" i="14"/>
  <c r="R81" i="14" s="1"/>
  <c r="M81" i="14"/>
  <c r="L81" i="14"/>
  <c r="P81" i="14" s="1"/>
  <c r="K81" i="14"/>
  <c r="J81" i="14"/>
  <c r="I81" i="14"/>
  <c r="H81" i="14"/>
  <c r="G81" i="14"/>
  <c r="F81" i="14"/>
  <c r="E81" i="14"/>
  <c r="D81" i="14"/>
  <c r="C81" i="14"/>
  <c r="B81" i="14"/>
  <c r="R80" i="14"/>
  <c r="Q80" i="14"/>
  <c r="P80" i="14"/>
  <c r="R79" i="14"/>
  <c r="Q79" i="14"/>
  <c r="P79" i="14"/>
  <c r="R78" i="14"/>
  <c r="Q78" i="14"/>
  <c r="P78" i="14"/>
  <c r="O77" i="14"/>
  <c r="Q77" i="14" s="1"/>
  <c r="N77" i="14"/>
  <c r="R77" i="14" s="1"/>
  <c r="M77" i="14"/>
  <c r="L77" i="14"/>
  <c r="P77" i="14" s="1"/>
  <c r="K77" i="14"/>
  <c r="J77" i="14"/>
  <c r="I77" i="14"/>
  <c r="G77" i="14"/>
  <c r="F77" i="14"/>
  <c r="E77" i="14"/>
  <c r="D77" i="14"/>
  <c r="C77" i="14"/>
  <c r="B77" i="14"/>
  <c r="R76" i="14"/>
  <c r="Q76" i="14"/>
  <c r="P76" i="14"/>
  <c r="R75" i="14"/>
  <c r="Q75" i="14"/>
  <c r="P75" i="14"/>
  <c r="R74" i="14"/>
  <c r="Q74" i="14"/>
  <c r="P74" i="14"/>
  <c r="R73" i="14"/>
  <c r="Q73" i="14"/>
  <c r="P73" i="14"/>
  <c r="R72" i="14"/>
  <c r="Q72" i="14"/>
  <c r="P72" i="14"/>
  <c r="H72" i="14"/>
  <c r="H77" i="14" s="1"/>
  <c r="R71" i="14"/>
  <c r="Q71" i="14"/>
  <c r="P71" i="14"/>
  <c r="O70" i="14"/>
  <c r="R70" i="14" s="1"/>
  <c r="N70" i="14"/>
  <c r="M70" i="14"/>
  <c r="L70" i="14"/>
  <c r="P70" i="14" s="1"/>
  <c r="K70" i="14"/>
  <c r="J70" i="14"/>
  <c r="I70" i="14"/>
  <c r="H70" i="14"/>
  <c r="G70" i="14"/>
  <c r="F70" i="14"/>
  <c r="E70" i="14"/>
  <c r="D70" i="14"/>
  <c r="C70" i="14"/>
  <c r="B70" i="14"/>
  <c r="R69" i="14"/>
  <c r="Q69" i="14"/>
  <c r="P69" i="14"/>
  <c r="R68" i="14"/>
  <c r="Q68" i="14"/>
  <c r="P68" i="14"/>
  <c r="R67" i="14"/>
  <c r="Q67" i="14"/>
  <c r="P67" i="14"/>
  <c r="R66" i="14"/>
  <c r="Q66" i="14"/>
  <c r="P66" i="14"/>
  <c r="R65" i="14"/>
  <c r="Q65" i="14"/>
  <c r="P65" i="14"/>
  <c r="R64" i="14"/>
  <c r="Q64" i="14"/>
  <c r="P64" i="14"/>
  <c r="R63" i="14"/>
  <c r="Q63" i="14"/>
  <c r="P63" i="14"/>
  <c r="R62" i="14"/>
  <c r="Q62" i="14"/>
  <c r="P62" i="14"/>
  <c r="R61" i="14"/>
  <c r="Q61" i="14"/>
  <c r="P61" i="14"/>
  <c r="R60" i="14"/>
  <c r="Q60" i="14"/>
  <c r="P60" i="14"/>
  <c r="R59" i="14"/>
  <c r="Q59" i="14"/>
  <c r="P59" i="14"/>
  <c r="R58" i="14"/>
  <c r="Q58" i="14"/>
  <c r="P58" i="14"/>
  <c r="R57" i="14"/>
  <c r="Q57" i="14"/>
  <c r="P57" i="14"/>
  <c r="R56" i="14"/>
  <c r="Q56" i="14"/>
  <c r="P56" i="14"/>
  <c r="R55" i="14"/>
  <c r="Q55" i="14"/>
  <c r="P55" i="14"/>
  <c r="R54" i="14"/>
  <c r="Q54" i="14"/>
  <c r="P54" i="14"/>
  <c r="R53" i="14"/>
  <c r="Q53" i="14"/>
  <c r="P53" i="14"/>
  <c r="O52" i="14"/>
  <c r="Q52" i="14" s="1"/>
  <c r="N52" i="14"/>
  <c r="R52" i="14" s="1"/>
  <c r="M52" i="14"/>
  <c r="L52" i="14"/>
  <c r="P52" i="14" s="1"/>
  <c r="K52" i="14"/>
  <c r="J52" i="14"/>
  <c r="I52" i="14"/>
  <c r="H52" i="14"/>
  <c r="G52" i="14"/>
  <c r="F52" i="14"/>
  <c r="E52" i="14"/>
  <c r="D52" i="14"/>
  <c r="C52" i="14"/>
  <c r="B52" i="14"/>
  <c r="R51" i="14"/>
  <c r="Q51" i="14"/>
  <c r="P51" i="14"/>
  <c r="R50" i="14"/>
  <c r="Q50" i="14"/>
  <c r="P50" i="14"/>
  <c r="R49" i="14"/>
  <c r="Q49" i="14"/>
  <c r="P49" i="14"/>
  <c r="R48" i="14"/>
  <c r="Q48" i="14"/>
  <c r="P48" i="14"/>
  <c r="R47" i="14"/>
  <c r="Q47" i="14"/>
  <c r="P47" i="14"/>
  <c r="O46" i="14"/>
  <c r="Q46" i="14" s="1"/>
  <c r="N46" i="14"/>
  <c r="R46" i="14" s="1"/>
  <c r="M46" i="14"/>
  <c r="L46" i="14"/>
  <c r="P46" i="14" s="1"/>
  <c r="K46" i="14"/>
  <c r="J46" i="14"/>
  <c r="I46" i="14"/>
  <c r="H46" i="14"/>
  <c r="G46" i="14"/>
  <c r="F46" i="14"/>
  <c r="E46" i="14"/>
  <c r="D46" i="14"/>
  <c r="C46" i="14"/>
  <c r="B46" i="14"/>
  <c r="R45" i="14"/>
  <c r="Q45" i="14"/>
  <c r="P45" i="14"/>
  <c r="R44" i="14"/>
  <c r="Q44" i="14"/>
  <c r="P44" i="14"/>
  <c r="R43" i="14"/>
  <c r="Q43" i="14"/>
  <c r="P43" i="14"/>
  <c r="R42" i="14"/>
  <c r="Q42" i="14"/>
  <c r="P42" i="14"/>
  <c r="R41" i="14"/>
  <c r="Q41" i="14"/>
  <c r="P41" i="14"/>
  <c r="R40" i="14"/>
  <c r="Q40" i="14"/>
  <c r="P40" i="14"/>
  <c r="R39" i="14"/>
  <c r="Q39" i="14"/>
  <c r="P39" i="14"/>
  <c r="R38" i="14"/>
  <c r="Q38" i="14"/>
  <c r="P38" i="14"/>
  <c r="R37" i="14"/>
  <c r="Q37" i="14"/>
  <c r="P37" i="14"/>
  <c r="R36" i="14"/>
  <c r="Q36" i="14"/>
  <c r="P36" i="14"/>
  <c r="R35" i="14"/>
  <c r="Q35" i="14"/>
  <c r="P35" i="14"/>
  <c r="R34" i="14"/>
  <c r="Q34" i="14"/>
  <c r="P34" i="14"/>
  <c r="O33" i="14"/>
  <c r="Q33" i="14" s="1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R32" i="14"/>
  <c r="Q32" i="14"/>
  <c r="P32" i="14"/>
  <c r="R31" i="14"/>
  <c r="Q31" i="14"/>
  <c r="P31" i="14"/>
  <c r="R30" i="14"/>
  <c r="Q30" i="14"/>
  <c r="P30" i="14"/>
  <c r="R29" i="14"/>
  <c r="Q29" i="14"/>
  <c r="P29" i="14"/>
  <c r="R28" i="14"/>
  <c r="Q28" i="14"/>
  <c r="P28" i="14"/>
  <c r="R27" i="14"/>
  <c r="Q27" i="14"/>
  <c r="P27" i="14"/>
  <c r="R26" i="14"/>
  <c r="Q26" i="14"/>
  <c r="P26" i="14"/>
  <c r="R25" i="14"/>
  <c r="Q25" i="14"/>
  <c r="P25" i="14"/>
  <c r="O24" i="14"/>
  <c r="O114" i="14" s="1"/>
  <c r="N24" i="14"/>
  <c r="N114" i="14" s="1"/>
  <c r="M24" i="14"/>
  <c r="M114" i="14" s="1"/>
  <c r="L24" i="14"/>
  <c r="L114" i="14" s="1"/>
  <c r="K24" i="14"/>
  <c r="K114" i="14" s="1"/>
  <c r="J24" i="14"/>
  <c r="J114" i="14" s="1"/>
  <c r="I24" i="14"/>
  <c r="I114" i="14" s="1"/>
  <c r="H24" i="14"/>
  <c r="H114" i="14" s="1"/>
  <c r="H116" i="14" s="1"/>
  <c r="G24" i="14"/>
  <c r="G114" i="14" s="1"/>
  <c r="G116" i="14" s="1"/>
  <c r="F24" i="14"/>
  <c r="F114" i="14" s="1"/>
  <c r="E24" i="14"/>
  <c r="E114" i="14" s="1"/>
  <c r="D24" i="14"/>
  <c r="C24" i="14"/>
  <c r="D114" i="14" s="1"/>
  <c r="B24" i="14"/>
  <c r="B114" i="14" s="1"/>
  <c r="R23" i="14"/>
  <c r="Q23" i="14"/>
  <c r="P23" i="14"/>
  <c r="R22" i="14"/>
  <c r="Q22" i="14"/>
  <c r="P22" i="14"/>
  <c r="R21" i="14"/>
  <c r="Q21" i="14"/>
  <c r="P21" i="14"/>
  <c r="R20" i="14"/>
  <c r="Q20" i="14"/>
  <c r="P20" i="14"/>
  <c r="O15" i="14"/>
  <c r="Q15" i="14" s="1"/>
  <c r="Q115" i="14" s="1"/>
  <c r="N15" i="14"/>
  <c r="N115" i="14" s="1"/>
  <c r="N116" i="14" s="1"/>
  <c r="M15" i="14"/>
  <c r="M115" i="14" s="1"/>
  <c r="L15" i="14"/>
  <c r="L115" i="14" s="1"/>
  <c r="L116" i="14" s="1"/>
  <c r="K15" i="14"/>
  <c r="K115" i="14" s="1"/>
  <c r="J15" i="14"/>
  <c r="J115" i="14" s="1"/>
  <c r="J116" i="14" s="1"/>
  <c r="I15" i="14"/>
  <c r="I115" i="14" s="1"/>
  <c r="I116" i="14" s="1"/>
  <c r="H15" i="14"/>
  <c r="G15" i="14"/>
  <c r="F15" i="14"/>
  <c r="E15" i="14"/>
  <c r="D15" i="14"/>
  <c r="C15" i="14"/>
  <c r="B15" i="14"/>
  <c r="R14" i="14"/>
  <c r="Q14" i="14"/>
  <c r="P14" i="14"/>
  <c r="R13" i="14"/>
  <c r="Q13" i="14"/>
  <c r="P13" i="14"/>
  <c r="R12" i="14"/>
  <c r="Q12" i="14"/>
  <c r="P12" i="14"/>
  <c r="R11" i="14"/>
  <c r="Q11" i="14"/>
  <c r="P11" i="14"/>
  <c r="R10" i="14"/>
  <c r="Q10" i="14"/>
  <c r="P10" i="14"/>
  <c r="R9" i="14"/>
  <c r="Q9" i="14"/>
  <c r="P9" i="14"/>
  <c r="R8" i="14"/>
  <c r="Q8" i="14"/>
  <c r="P8" i="14"/>
  <c r="R7" i="14"/>
  <c r="Q7" i="14"/>
  <c r="P7" i="14"/>
  <c r="R6" i="14"/>
  <c r="Q6" i="14"/>
  <c r="P6" i="14"/>
  <c r="R5" i="14"/>
  <c r="Q5" i="14"/>
  <c r="P5" i="14"/>
  <c r="R4" i="14"/>
  <c r="Q4" i="14"/>
  <c r="P4" i="14"/>
  <c r="R3" i="14"/>
  <c r="Q3" i="14"/>
  <c r="P3" i="14"/>
  <c r="R2" i="14"/>
  <c r="Q2" i="14"/>
  <c r="P2" i="14"/>
  <c r="K117" i="14" l="1"/>
  <c r="K116" i="14"/>
  <c r="M117" i="14"/>
  <c r="N117" i="14" s="1"/>
  <c r="M116" i="14"/>
  <c r="I117" i="14"/>
  <c r="P15" i="14"/>
  <c r="P115" i="14" s="1"/>
  <c r="R15" i="14"/>
  <c r="R115" i="14" s="1"/>
  <c r="Q24" i="14"/>
  <c r="P33" i="14"/>
  <c r="R33" i="14"/>
  <c r="Q70" i="14"/>
  <c r="P86" i="14"/>
  <c r="R86" i="14"/>
  <c r="P92" i="14"/>
  <c r="R92" i="14"/>
  <c r="Q95" i="14"/>
  <c r="P98" i="14"/>
  <c r="R98" i="14"/>
  <c r="Q101" i="14"/>
  <c r="Q104" i="14"/>
  <c r="Q107" i="14"/>
  <c r="Q110" i="14"/>
  <c r="P113" i="14"/>
  <c r="R113" i="14"/>
  <c r="C114" i="14"/>
  <c r="O115" i="14"/>
  <c r="O116" i="14" s="1"/>
  <c r="P24" i="14"/>
  <c r="R24" i="14"/>
  <c r="R114" i="14" s="1"/>
  <c r="P101" i="14"/>
  <c r="P104" i="14"/>
  <c r="P107" i="14"/>
  <c r="P110" i="14"/>
  <c r="O113" i="13"/>
  <c r="Q113" i="13" s="1"/>
  <c r="N113" i="13"/>
  <c r="R113" i="13" s="1"/>
  <c r="M113" i="13"/>
  <c r="L113" i="13"/>
  <c r="P113" i="13" s="1"/>
  <c r="K113" i="13"/>
  <c r="J113" i="13"/>
  <c r="R112" i="13"/>
  <c r="Q112" i="13"/>
  <c r="P112" i="13"/>
  <c r="R111" i="13"/>
  <c r="Q111" i="13"/>
  <c r="P111" i="13"/>
  <c r="O110" i="13"/>
  <c r="R110" i="13" s="1"/>
  <c r="N110" i="13"/>
  <c r="M110" i="13"/>
  <c r="L110" i="13"/>
  <c r="K110" i="13"/>
  <c r="J110" i="13"/>
  <c r="I110" i="13"/>
  <c r="H110" i="13"/>
  <c r="G110" i="13"/>
  <c r="R109" i="13"/>
  <c r="Q109" i="13"/>
  <c r="P109" i="13"/>
  <c r="R108" i="13"/>
  <c r="Q108" i="13"/>
  <c r="P108" i="13"/>
  <c r="O107" i="13"/>
  <c r="R107" i="13" s="1"/>
  <c r="N107" i="13"/>
  <c r="M107" i="13"/>
  <c r="L107" i="13"/>
  <c r="K107" i="13"/>
  <c r="J107" i="13"/>
  <c r="I107" i="13"/>
  <c r="R106" i="13"/>
  <c r="Q106" i="13"/>
  <c r="P106" i="13"/>
  <c r="R105" i="13"/>
  <c r="Q105" i="13"/>
  <c r="P105" i="13"/>
  <c r="O104" i="13"/>
  <c r="R104" i="13" s="1"/>
  <c r="N104" i="13"/>
  <c r="M104" i="13"/>
  <c r="L104" i="13"/>
  <c r="K104" i="13"/>
  <c r="I104" i="13"/>
  <c r="H104" i="13"/>
  <c r="G104" i="13"/>
  <c r="F104" i="13"/>
  <c r="E104" i="13"/>
  <c r="D104" i="13"/>
  <c r="C104" i="13"/>
  <c r="B104" i="13"/>
  <c r="R103" i="13"/>
  <c r="Q103" i="13"/>
  <c r="P103" i="13"/>
  <c r="R102" i="13"/>
  <c r="Q102" i="13"/>
  <c r="P102" i="13"/>
  <c r="O101" i="13"/>
  <c r="R101" i="13" s="1"/>
  <c r="N101" i="13"/>
  <c r="M101" i="13"/>
  <c r="L101" i="13"/>
  <c r="K101" i="13"/>
  <c r="J101" i="13"/>
  <c r="I101" i="13"/>
  <c r="H101" i="13"/>
  <c r="G101" i="13"/>
  <c r="F101" i="13"/>
  <c r="E101" i="13"/>
  <c r="D101" i="13"/>
  <c r="C101" i="13"/>
  <c r="B101" i="13"/>
  <c r="R100" i="13"/>
  <c r="Q100" i="13"/>
  <c r="P100" i="13"/>
  <c r="R99" i="13"/>
  <c r="Q99" i="13"/>
  <c r="P99" i="13"/>
  <c r="O98" i="13"/>
  <c r="Q98" i="13" s="1"/>
  <c r="N98" i="13"/>
  <c r="R98" i="13" s="1"/>
  <c r="M98" i="13"/>
  <c r="L98" i="13"/>
  <c r="P98" i="13" s="1"/>
  <c r="K98" i="13"/>
  <c r="J98" i="13"/>
  <c r="I98" i="13"/>
  <c r="H98" i="13"/>
  <c r="G98" i="13"/>
  <c r="F98" i="13"/>
  <c r="E98" i="13"/>
  <c r="D98" i="13"/>
  <c r="C98" i="13"/>
  <c r="B98" i="13"/>
  <c r="R97" i="13"/>
  <c r="Q97" i="13"/>
  <c r="P97" i="13"/>
  <c r="R96" i="13"/>
  <c r="Q96" i="13"/>
  <c r="P96" i="13"/>
  <c r="O95" i="13"/>
  <c r="R95" i="13" s="1"/>
  <c r="N95" i="13"/>
  <c r="M95" i="13"/>
  <c r="L95" i="13"/>
  <c r="K95" i="13"/>
  <c r="J95" i="13"/>
  <c r="I95" i="13"/>
  <c r="H95" i="13"/>
  <c r="G95" i="13"/>
  <c r="F95" i="13"/>
  <c r="E95" i="13"/>
  <c r="D95" i="13"/>
  <c r="C95" i="13"/>
  <c r="B95" i="13"/>
  <c r="R94" i="13"/>
  <c r="Q94" i="13"/>
  <c r="P94" i="13"/>
  <c r="R93" i="13"/>
  <c r="Q93" i="13"/>
  <c r="P93" i="13"/>
  <c r="O92" i="13"/>
  <c r="Q92" i="13" s="1"/>
  <c r="N92" i="13"/>
  <c r="R92" i="13" s="1"/>
  <c r="M92" i="13"/>
  <c r="L92" i="13"/>
  <c r="P92" i="13" s="1"/>
  <c r="K92" i="13"/>
  <c r="J92" i="13"/>
  <c r="I92" i="13"/>
  <c r="H92" i="13"/>
  <c r="G92" i="13"/>
  <c r="F92" i="13"/>
  <c r="E92" i="13"/>
  <c r="D92" i="13"/>
  <c r="C92" i="13"/>
  <c r="B92" i="13"/>
  <c r="R91" i="13"/>
  <c r="Q91" i="13"/>
  <c r="P91" i="13"/>
  <c r="R90" i="13"/>
  <c r="Q90" i="13"/>
  <c r="P90" i="13"/>
  <c r="O89" i="13"/>
  <c r="R89" i="13" s="1"/>
  <c r="N89" i="13"/>
  <c r="M89" i="13"/>
  <c r="L89" i="13"/>
  <c r="K89" i="13"/>
  <c r="J89" i="13"/>
  <c r="I89" i="13"/>
  <c r="H89" i="13"/>
  <c r="G89" i="13"/>
  <c r="F89" i="13"/>
  <c r="E89" i="13"/>
  <c r="D89" i="13"/>
  <c r="C89" i="13"/>
  <c r="B89" i="13"/>
  <c r="R88" i="13"/>
  <c r="Q88" i="13"/>
  <c r="P88" i="13"/>
  <c r="R87" i="13"/>
  <c r="Q87" i="13"/>
  <c r="P87" i="13"/>
  <c r="O86" i="13"/>
  <c r="Q86" i="13" s="1"/>
  <c r="N86" i="13"/>
  <c r="R86" i="13" s="1"/>
  <c r="M86" i="13"/>
  <c r="L86" i="13"/>
  <c r="P86" i="13" s="1"/>
  <c r="K86" i="13"/>
  <c r="J86" i="13"/>
  <c r="I86" i="13"/>
  <c r="H86" i="13"/>
  <c r="G86" i="13"/>
  <c r="F86" i="13"/>
  <c r="E86" i="13"/>
  <c r="D86" i="13"/>
  <c r="C86" i="13"/>
  <c r="B86" i="13"/>
  <c r="R85" i="13"/>
  <c r="Q85" i="13"/>
  <c r="P85" i="13"/>
  <c r="R84" i="13"/>
  <c r="Q84" i="13"/>
  <c r="P84" i="13"/>
  <c r="O83" i="13"/>
  <c r="R83" i="13" s="1"/>
  <c r="N83" i="13"/>
  <c r="M83" i="13"/>
  <c r="L83" i="13"/>
  <c r="K83" i="13"/>
  <c r="J83" i="13"/>
  <c r="I83" i="13"/>
  <c r="H83" i="13"/>
  <c r="G83" i="13"/>
  <c r="F83" i="13"/>
  <c r="E83" i="13"/>
  <c r="D83" i="13"/>
  <c r="C83" i="13"/>
  <c r="B83" i="13"/>
  <c r="R82" i="13"/>
  <c r="Q82" i="13"/>
  <c r="P82" i="13"/>
  <c r="O81" i="13"/>
  <c r="R81" i="13" s="1"/>
  <c r="N81" i="13"/>
  <c r="M81" i="13"/>
  <c r="L81" i="13"/>
  <c r="K81" i="13"/>
  <c r="J81" i="13"/>
  <c r="I81" i="13"/>
  <c r="H81" i="13"/>
  <c r="G81" i="13"/>
  <c r="F81" i="13"/>
  <c r="E81" i="13"/>
  <c r="D81" i="13"/>
  <c r="C81" i="13"/>
  <c r="B81" i="13"/>
  <c r="R80" i="13"/>
  <c r="Q80" i="13"/>
  <c r="P80" i="13"/>
  <c r="R79" i="13"/>
  <c r="Q79" i="13"/>
  <c r="P79" i="13"/>
  <c r="R78" i="13"/>
  <c r="Q78" i="13"/>
  <c r="P78" i="13"/>
  <c r="O77" i="13"/>
  <c r="R77" i="13" s="1"/>
  <c r="N77" i="13"/>
  <c r="M77" i="13"/>
  <c r="L77" i="13"/>
  <c r="K77" i="13"/>
  <c r="J77" i="13"/>
  <c r="I77" i="13"/>
  <c r="G77" i="13"/>
  <c r="F77" i="13"/>
  <c r="E77" i="13"/>
  <c r="D77" i="13"/>
  <c r="C77" i="13"/>
  <c r="B77" i="13"/>
  <c r="R76" i="13"/>
  <c r="Q76" i="13"/>
  <c r="P76" i="13"/>
  <c r="R75" i="13"/>
  <c r="Q75" i="13"/>
  <c r="P75" i="13"/>
  <c r="R74" i="13"/>
  <c r="Q74" i="13"/>
  <c r="P74" i="13"/>
  <c r="R73" i="13"/>
  <c r="Q73" i="13"/>
  <c r="P73" i="13"/>
  <c r="R72" i="13"/>
  <c r="Q72" i="13"/>
  <c r="P72" i="13"/>
  <c r="H72" i="13"/>
  <c r="H77" i="13" s="1"/>
  <c r="R71" i="13"/>
  <c r="Q71" i="13"/>
  <c r="P71" i="13"/>
  <c r="O70" i="13"/>
  <c r="R70" i="13" s="1"/>
  <c r="N70" i="13"/>
  <c r="M70" i="13"/>
  <c r="L70" i="13"/>
  <c r="K70" i="13"/>
  <c r="J70" i="13"/>
  <c r="I70" i="13"/>
  <c r="H70" i="13"/>
  <c r="G70" i="13"/>
  <c r="F70" i="13"/>
  <c r="E70" i="13"/>
  <c r="D70" i="13"/>
  <c r="C70" i="13"/>
  <c r="B70" i="13"/>
  <c r="R69" i="13"/>
  <c r="Q69" i="13"/>
  <c r="P69" i="13"/>
  <c r="R68" i="13"/>
  <c r="Q68" i="13"/>
  <c r="P68" i="13"/>
  <c r="R67" i="13"/>
  <c r="Q67" i="13"/>
  <c r="P67" i="13"/>
  <c r="R66" i="13"/>
  <c r="Q66" i="13"/>
  <c r="P66" i="13"/>
  <c r="R65" i="13"/>
  <c r="Q65" i="13"/>
  <c r="P65" i="13"/>
  <c r="R64" i="13"/>
  <c r="Q64" i="13"/>
  <c r="P64" i="13"/>
  <c r="R63" i="13"/>
  <c r="Q63" i="13"/>
  <c r="P63" i="13"/>
  <c r="R62" i="13"/>
  <c r="Q62" i="13"/>
  <c r="P62" i="13"/>
  <c r="R61" i="13"/>
  <c r="Q61" i="13"/>
  <c r="P61" i="13"/>
  <c r="R60" i="13"/>
  <c r="Q60" i="13"/>
  <c r="P60" i="13"/>
  <c r="R59" i="13"/>
  <c r="Q59" i="13"/>
  <c r="P59" i="13"/>
  <c r="R58" i="13"/>
  <c r="Q58" i="13"/>
  <c r="P58" i="13"/>
  <c r="R57" i="13"/>
  <c r="Q57" i="13"/>
  <c r="P57" i="13"/>
  <c r="R56" i="13"/>
  <c r="Q56" i="13"/>
  <c r="P56" i="13"/>
  <c r="R55" i="13"/>
  <c r="Q55" i="13"/>
  <c r="P55" i="13"/>
  <c r="R54" i="13"/>
  <c r="Q54" i="13"/>
  <c r="P54" i="13"/>
  <c r="R53" i="13"/>
  <c r="Q53" i="13"/>
  <c r="P53" i="13"/>
  <c r="O52" i="13"/>
  <c r="R52" i="13" s="1"/>
  <c r="N52" i="13"/>
  <c r="M52" i="13"/>
  <c r="L52" i="13"/>
  <c r="K52" i="13"/>
  <c r="J52" i="13"/>
  <c r="I52" i="13"/>
  <c r="H52" i="13"/>
  <c r="G52" i="13"/>
  <c r="F52" i="13"/>
  <c r="E52" i="13"/>
  <c r="D52" i="13"/>
  <c r="C52" i="13"/>
  <c r="B52" i="13"/>
  <c r="R51" i="13"/>
  <c r="Q51" i="13"/>
  <c r="P51" i="13"/>
  <c r="R50" i="13"/>
  <c r="Q50" i="13"/>
  <c r="P50" i="13"/>
  <c r="R49" i="13"/>
  <c r="Q49" i="13"/>
  <c r="P49" i="13"/>
  <c r="R48" i="13"/>
  <c r="Q48" i="13"/>
  <c r="P48" i="13"/>
  <c r="R47" i="13"/>
  <c r="Q47" i="13"/>
  <c r="P47" i="13"/>
  <c r="O46" i="13"/>
  <c r="R46" i="13" s="1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R45" i="13"/>
  <c r="Q45" i="13"/>
  <c r="P45" i="13"/>
  <c r="R44" i="13"/>
  <c r="Q44" i="13"/>
  <c r="P44" i="13"/>
  <c r="R43" i="13"/>
  <c r="Q43" i="13"/>
  <c r="P43" i="13"/>
  <c r="R42" i="13"/>
  <c r="Q42" i="13"/>
  <c r="P42" i="13"/>
  <c r="R41" i="13"/>
  <c r="Q41" i="13"/>
  <c r="P41" i="13"/>
  <c r="R40" i="13"/>
  <c r="Q40" i="13"/>
  <c r="P40" i="13"/>
  <c r="R39" i="13"/>
  <c r="Q39" i="13"/>
  <c r="P39" i="13"/>
  <c r="R38" i="13"/>
  <c r="Q38" i="13"/>
  <c r="P38" i="13"/>
  <c r="R37" i="13"/>
  <c r="Q37" i="13"/>
  <c r="P37" i="13"/>
  <c r="R36" i="13"/>
  <c r="Q36" i="13"/>
  <c r="P36" i="13"/>
  <c r="R35" i="13"/>
  <c r="Q35" i="13"/>
  <c r="P35" i="13"/>
  <c r="R34" i="13"/>
  <c r="Q34" i="13"/>
  <c r="P34" i="13"/>
  <c r="O33" i="13"/>
  <c r="Q33" i="13" s="1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R32" i="13"/>
  <c r="Q32" i="13"/>
  <c r="P32" i="13"/>
  <c r="R31" i="13"/>
  <c r="Q31" i="13"/>
  <c r="P31" i="13"/>
  <c r="R30" i="13"/>
  <c r="Q30" i="13"/>
  <c r="P30" i="13"/>
  <c r="R29" i="13"/>
  <c r="Q29" i="13"/>
  <c r="P29" i="13"/>
  <c r="R28" i="13"/>
  <c r="Q28" i="13"/>
  <c r="P28" i="13"/>
  <c r="R27" i="13"/>
  <c r="Q27" i="13"/>
  <c r="P27" i="13"/>
  <c r="R26" i="13"/>
  <c r="Q26" i="13"/>
  <c r="P26" i="13"/>
  <c r="R25" i="13"/>
  <c r="Q25" i="13"/>
  <c r="P25" i="13"/>
  <c r="O24" i="13"/>
  <c r="R24" i="13" s="1"/>
  <c r="N24" i="13"/>
  <c r="N114" i="13" s="1"/>
  <c r="M24" i="13"/>
  <c r="M114" i="13" s="1"/>
  <c r="L24" i="13"/>
  <c r="L114" i="13" s="1"/>
  <c r="K24" i="13"/>
  <c r="K114" i="13" s="1"/>
  <c r="J24" i="13"/>
  <c r="J114" i="13" s="1"/>
  <c r="I24" i="13"/>
  <c r="I114" i="13" s="1"/>
  <c r="H24" i="13"/>
  <c r="H114" i="13" s="1"/>
  <c r="H116" i="13" s="1"/>
  <c r="G24" i="13"/>
  <c r="G114" i="13" s="1"/>
  <c r="G116" i="13" s="1"/>
  <c r="F24" i="13"/>
  <c r="F114" i="13" s="1"/>
  <c r="E24" i="13"/>
  <c r="E114" i="13" s="1"/>
  <c r="D24" i="13"/>
  <c r="C24" i="13"/>
  <c r="D114" i="13" s="1"/>
  <c r="B24" i="13"/>
  <c r="B114" i="13" s="1"/>
  <c r="R23" i="13"/>
  <c r="Q23" i="13"/>
  <c r="P23" i="13"/>
  <c r="R22" i="13"/>
  <c r="Q22" i="13"/>
  <c r="P22" i="13"/>
  <c r="R21" i="13"/>
  <c r="Q21" i="13"/>
  <c r="P21" i="13"/>
  <c r="R20" i="13"/>
  <c r="Q20" i="13"/>
  <c r="P20" i="13"/>
  <c r="O15" i="13"/>
  <c r="Q15" i="13" s="1"/>
  <c r="Q115" i="13" s="1"/>
  <c r="N15" i="13"/>
  <c r="N115" i="13" s="1"/>
  <c r="N116" i="13" s="1"/>
  <c r="M15" i="13"/>
  <c r="M115" i="13" s="1"/>
  <c r="L15" i="13"/>
  <c r="L115" i="13" s="1"/>
  <c r="L116" i="13" s="1"/>
  <c r="K15" i="13"/>
  <c r="K115" i="13" s="1"/>
  <c r="J15" i="13"/>
  <c r="J115" i="13" s="1"/>
  <c r="J116" i="13" s="1"/>
  <c r="I15" i="13"/>
  <c r="I115" i="13" s="1"/>
  <c r="I116" i="13" s="1"/>
  <c r="H15" i="13"/>
  <c r="G15" i="13"/>
  <c r="F15" i="13"/>
  <c r="E15" i="13"/>
  <c r="D15" i="13"/>
  <c r="C15" i="13"/>
  <c r="B15" i="13"/>
  <c r="R14" i="13"/>
  <c r="Q14" i="13"/>
  <c r="P14" i="13"/>
  <c r="R13" i="13"/>
  <c r="Q13" i="13"/>
  <c r="P13" i="13"/>
  <c r="R12" i="13"/>
  <c r="Q12" i="13"/>
  <c r="P12" i="13"/>
  <c r="R11" i="13"/>
  <c r="Q11" i="13"/>
  <c r="P11" i="13"/>
  <c r="R10" i="13"/>
  <c r="Q10" i="13"/>
  <c r="P10" i="13"/>
  <c r="R9" i="13"/>
  <c r="Q9" i="13"/>
  <c r="P9" i="13"/>
  <c r="R8" i="13"/>
  <c r="Q8" i="13"/>
  <c r="P8" i="13"/>
  <c r="R7" i="13"/>
  <c r="Q7" i="13"/>
  <c r="P7" i="13"/>
  <c r="R6" i="13"/>
  <c r="Q6" i="13"/>
  <c r="P6" i="13"/>
  <c r="R5" i="13"/>
  <c r="Q5" i="13"/>
  <c r="P5" i="13"/>
  <c r="R4" i="13"/>
  <c r="Q4" i="13"/>
  <c r="P4" i="13"/>
  <c r="R3" i="13"/>
  <c r="Q3" i="13"/>
  <c r="P3" i="13"/>
  <c r="R2" i="13"/>
  <c r="Q2" i="13"/>
  <c r="P2" i="13"/>
  <c r="P114" i="14" l="1"/>
  <c r="P116" i="14" s="1"/>
  <c r="R116" i="14"/>
  <c r="Q114" i="14"/>
  <c r="Q116" i="14" s="1"/>
  <c r="O117" i="14"/>
  <c r="P33" i="13"/>
  <c r="R33" i="13"/>
  <c r="K117" i="13"/>
  <c r="K116" i="13"/>
  <c r="M117" i="13"/>
  <c r="N117" i="13" s="1"/>
  <c r="M116" i="13"/>
  <c r="I117" i="13"/>
  <c r="R114" i="13"/>
  <c r="R15" i="13"/>
  <c r="R115" i="13" s="1"/>
  <c r="Q46" i="13"/>
  <c r="Q70" i="13"/>
  <c r="Q77" i="13"/>
  <c r="Q81" i="13"/>
  <c r="Q83" i="13"/>
  <c r="Q89" i="13"/>
  <c r="Q95" i="13"/>
  <c r="Q101" i="13"/>
  <c r="Q104" i="13"/>
  <c r="Q107" i="13"/>
  <c r="Q110" i="13"/>
  <c r="C114" i="13"/>
  <c r="O114" i="13"/>
  <c r="O115" i="13"/>
  <c r="P15" i="13"/>
  <c r="P115" i="13" s="1"/>
  <c r="Q24" i="13"/>
  <c r="Q52" i="13"/>
  <c r="P24" i="13"/>
  <c r="P46" i="13"/>
  <c r="P52" i="13"/>
  <c r="P70" i="13"/>
  <c r="P77" i="13"/>
  <c r="P81" i="13"/>
  <c r="P83" i="13"/>
  <c r="P89" i="13"/>
  <c r="P95" i="13"/>
  <c r="P101" i="13"/>
  <c r="P104" i="13"/>
  <c r="P107" i="13"/>
  <c r="P110" i="13"/>
  <c r="O117" i="12"/>
  <c r="N117" i="12"/>
  <c r="R117" i="14" l="1"/>
  <c r="P117" i="14"/>
  <c r="Q117" i="14"/>
  <c r="P114" i="13"/>
  <c r="P116" i="13" s="1"/>
  <c r="Q114" i="13"/>
  <c r="Q116" i="13" s="1"/>
  <c r="O116" i="13"/>
  <c r="R116" i="13"/>
  <c r="O117" i="13"/>
  <c r="Q117" i="12"/>
  <c r="P117" i="12"/>
  <c r="P116" i="12"/>
  <c r="Q116" i="12"/>
  <c r="R116" i="12"/>
  <c r="R117" i="13" l="1"/>
  <c r="P117" i="13"/>
  <c r="Q117" i="13"/>
  <c r="M117" i="12"/>
  <c r="N113" i="12"/>
  <c r="O113" i="12"/>
  <c r="N110" i="12"/>
  <c r="O110" i="12"/>
  <c r="Q110" i="12" s="1"/>
  <c r="N107" i="12"/>
  <c r="O107" i="12"/>
  <c r="R107" i="12" s="1"/>
  <c r="N104" i="12"/>
  <c r="O104" i="12"/>
  <c r="R104" i="12" s="1"/>
  <c r="N101" i="12"/>
  <c r="O101" i="12"/>
  <c r="R101" i="12" s="1"/>
  <c r="N98" i="12"/>
  <c r="O98" i="12"/>
  <c r="N95" i="12"/>
  <c r="O95" i="12"/>
  <c r="N92" i="12"/>
  <c r="O92" i="12"/>
  <c r="N89" i="12"/>
  <c r="O89" i="12"/>
  <c r="N86" i="12"/>
  <c r="O86" i="12"/>
  <c r="N83" i="12"/>
  <c r="O83" i="12"/>
  <c r="R83" i="12" s="1"/>
  <c r="N81" i="12"/>
  <c r="O81" i="12"/>
  <c r="N77" i="12"/>
  <c r="O77" i="12"/>
  <c r="Q77" i="12" s="1"/>
  <c r="N70" i="12"/>
  <c r="O70" i="12"/>
  <c r="N52" i="12"/>
  <c r="O52" i="12"/>
  <c r="N46" i="12"/>
  <c r="O46" i="12"/>
  <c r="O33" i="12"/>
  <c r="P33" i="12" s="1"/>
  <c r="N33" i="12"/>
  <c r="O24" i="12"/>
  <c r="N24" i="12"/>
  <c r="R105" i="12"/>
  <c r="R106" i="12"/>
  <c r="R108" i="12"/>
  <c r="R109" i="12"/>
  <c r="R111" i="12"/>
  <c r="R112" i="12"/>
  <c r="R85" i="12"/>
  <c r="R86" i="12"/>
  <c r="R87" i="12"/>
  <c r="R88" i="12"/>
  <c r="R89" i="12"/>
  <c r="R90" i="12"/>
  <c r="R91" i="12"/>
  <c r="R93" i="12"/>
  <c r="R94" i="12"/>
  <c r="R96" i="12"/>
  <c r="R97" i="12"/>
  <c r="R99" i="12"/>
  <c r="R100" i="12"/>
  <c r="R102" i="12"/>
  <c r="R103" i="12"/>
  <c r="R68" i="12"/>
  <c r="R69" i="12"/>
  <c r="R71" i="12"/>
  <c r="R72" i="12"/>
  <c r="R73" i="12"/>
  <c r="R74" i="12"/>
  <c r="R75" i="12"/>
  <c r="R76" i="12"/>
  <c r="R78" i="12"/>
  <c r="R79" i="12"/>
  <c r="R80" i="12"/>
  <c r="R82" i="12"/>
  <c r="R84" i="12"/>
  <c r="R56" i="12"/>
  <c r="R57" i="12"/>
  <c r="R58" i="12"/>
  <c r="R59" i="12"/>
  <c r="R60" i="12"/>
  <c r="R61" i="12"/>
  <c r="R62" i="12"/>
  <c r="R63" i="12"/>
  <c r="R64" i="12"/>
  <c r="R65" i="12"/>
  <c r="R66" i="12"/>
  <c r="R67" i="12"/>
  <c r="R40" i="12"/>
  <c r="R41" i="12"/>
  <c r="R42" i="12"/>
  <c r="R43" i="12"/>
  <c r="R44" i="12"/>
  <c r="R45" i="12"/>
  <c r="R47" i="12"/>
  <c r="R48" i="12"/>
  <c r="R49" i="12"/>
  <c r="R50" i="12"/>
  <c r="R51" i="12"/>
  <c r="R52" i="12"/>
  <c r="R53" i="12"/>
  <c r="R54" i="12"/>
  <c r="R55" i="12"/>
  <c r="R20" i="12"/>
  <c r="R21" i="12"/>
  <c r="R22" i="12"/>
  <c r="R23" i="12"/>
  <c r="R25" i="12"/>
  <c r="R26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Q99" i="12"/>
  <c r="Q100" i="12"/>
  <c r="Q101" i="12"/>
  <c r="Q102" i="12"/>
  <c r="Q103" i="12"/>
  <c r="Q105" i="12"/>
  <c r="Q106" i="12"/>
  <c r="Q108" i="12"/>
  <c r="Q109" i="12"/>
  <c r="Q111" i="12"/>
  <c r="Q112" i="12"/>
  <c r="Q69" i="12"/>
  <c r="Q70" i="12"/>
  <c r="Q71" i="12"/>
  <c r="Q72" i="12"/>
  <c r="Q73" i="12"/>
  <c r="Q74" i="12"/>
  <c r="Q75" i="12"/>
  <c r="Q76" i="12"/>
  <c r="Q78" i="12"/>
  <c r="Q79" i="12"/>
  <c r="Q80" i="12"/>
  <c r="Q81" i="12"/>
  <c r="Q82" i="12"/>
  <c r="Q83" i="12"/>
  <c r="Q84" i="12"/>
  <c r="Q85" i="12"/>
  <c r="Q86" i="12"/>
  <c r="Q87" i="12"/>
  <c r="Q88" i="12"/>
  <c r="Q89" i="12"/>
  <c r="Q90" i="12"/>
  <c r="Q91" i="12"/>
  <c r="Q92" i="12"/>
  <c r="Q93" i="12"/>
  <c r="Q94" i="12"/>
  <c r="Q95" i="12"/>
  <c r="Q96" i="12"/>
  <c r="Q97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4" i="12"/>
  <c r="Q35" i="12"/>
  <c r="P110" i="12"/>
  <c r="P111" i="12"/>
  <c r="P112" i="12"/>
  <c r="P98" i="12"/>
  <c r="P99" i="12"/>
  <c r="P100" i="12"/>
  <c r="P101" i="12"/>
  <c r="P102" i="12"/>
  <c r="P103" i="12"/>
  <c r="P105" i="12"/>
  <c r="P106" i="12"/>
  <c r="P107" i="12"/>
  <c r="P108" i="12"/>
  <c r="P109" i="12"/>
  <c r="P86" i="12"/>
  <c r="P87" i="12"/>
  <c r="P88" i="12"/>
  <c r="P89" i="12"/>
  <c r="P90" i="12"/>
  <c r="P91" i="12"/>
  <c r="P92" i="12"/>
  <c r="P93" i="12"/>
  <c r="P94" i="12"/>
  <c r="P96" i="12"/>
  <c r="P97" i="12"/>
  <c r="P71" i="12"/>
  <c r="P72" i="12"/>
  <c r="P73" i="12"/>
  <c r="P74" i="12"/>
  <c r="P75" i="12"/>
  <c r="P76" i="12"/>
  <c r="P78" i="12"/>
  <c r="P79" i="12"/>
  <c r="P80" i="12"/>
  <c r="P81" i="12"/>
  <c r="P82" i="12"/>
  <c r="P83" i="12"/>
  <c r="P84" i="12"/>
  <c r="P85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4" i="12"/>
  <c r="P35" i="12"/>
  <c r="P36" i="12"/>
  <c r="P37" i="12"/>
  <c r="P38" i="12"/>
  <c r="N15" i="12"/>
  <c r="N115" i="12" s="1"/>
  <c r="O15" i="12"/>
  <c r="O115" i="12" s="1"/>
  <c r="P77" i="12" l="1"/>
  <c r="R110" i="12"/>
  <c r="Q107" i="12"/>
  <c r="P104" i="12"/>
  <c r="Q104" i="12"/>
  <c r="R81" i="12"/>
  <c r="R70" i="12"/>
  <c r="O114" i="12"/>
  <c r="O116" i="12" s="1"/>
  <c r="R46" i="12"/>
  <c r="R24" i="12"/>
  <c r="R113" i="12"/>
  <c r="R98" i="12"/>
  <c r="R95" i="12"/>
  <c r="R92" i="12"/>
  <c r="R77" i="12"/>
  <c r="N114" i="12"/>
  <c r="N116" i="12" s="1"/>
  <c r="P113" i="12"/>
  <c r="Q98" i="12"/>
  <c r="P95" i="12"/>
  <c r="R3" i="12"/>
  <c r="R4" i="12"/>
  <c r="R5" i="12"/>
  <c r="R6" i="12"/>
  <c r="R7" i="12"/>
  <c r="R8" i="12"/>
  <c r="R9" i="12"/>
  <c r="R10" i="12"/>
  <c r="R11" i="12"/>
  <c r="R12" i="12"/>
  <c r="R13" i="12"/>
  <c r="R14" i="12"/>
  <c r="R15" i="12"/>
  <c r="P3" i="12"/>
  <c r="P4" i="12"/>
  <c r="P5" i="12"/>
  <c r="P6" i="12"/>
  <c r="P7" i="12"/>
  <c r="P8" i="12"/>
  <c r="P9" i="12"/>
  <c r="P10" i="12"/>
  <c r="P11" i="12"/>
  <c r="P12" i="12"/>
  <c r="P13" i="12"/>
  <c r="P14" i="12"/>
  <c r="P15" i="12"/>
  <c r="Q3" i="12"/>
  <c r="Q4" i="12"/>
  <c r="Q5" i="12"/>
  <c r="Q6" i="12"/>
  <c r="Q7" i="12"/>
  <c r="Q8" i="12"/>
  <c r="Q9" i="12"/>
  <c r="Q10" i="12"/>
  <c r="Q11" i="12"/>
  <c r="Q12" i="12"/>
  <c r="Q13" i="12"/>
  <c r="Q14" i="12"/>
  <c r="Q15" i="12"/>
  <c r="R2" i="12"/>
  <c r="Q2" i="12"/>
  <c r="P2" i="12"/>
  <c r="L24" i="12" l="1"/>
  <c r="M113" i="12"/>
  <c r="Q113" i="12" s="1"/>
  <c r="L113" i="12"/>
  <c r="K113" i="12"/>
  <c r="J113" i="12"/>
  <c r="M110" i="12"/>
  <c r="L110" i="12"/>
  <c r="K110" i="12"/>
  <c r="J110" i="12"/>
  <c r="I110" i="12"/>
  <c r="H110" i="12"/>
  <c r="G110" i="12"/>
  <c r="M107" i="12"/>
  <c r="L107" i="12"/>
  <c r="K107" i="12"/>
  <c r="J107" i="12"/>
  <c r="I107" i="12"/>
  <c r="M104" i="12"/>
  <c r="L104" i="12"/>
  <c r="K104" i="12"/>
  <c r="I104" i="12"/>
  <c r="H104" i="12"/>
  <c r="G104" i="12"/>
  <c r="F104" i="12"/>
  <c r="E104" i="12"/>
  <c r="D104" i="12"/>
  <c r="C104" i="12"/>
  <c r="B104" i="12"/>
  <c r="M101" i="12"/>
  <c r="L101" i="12"/>
  <c r="K101" i="12"/>
  <c r="J101" i="12"/>
  <c r="I101" i="12"/>
  <c r="H101" i="12"/>
  <c r="G101" i="12"/>
  <c r="F101" i="12"/>
  <c r="E101" i="12"/>
  <c r="D101" i="12"/>
  <c r="C101" i="12"/>
  <c r="B101" i="12"/>
  <c r="M98" i="12"/>
  <c r="L98" i="12"/>
  <c r="K98" i="12"/>
  <c r="J98" i="12"/>
  <c r="I98" i="12"/>
  <c r="H98" i="12"/>
  <c r="G98" i="12"/>
  <c r="F98" i="12"/>
  <c r="E98" i="12"/>
  <c r="D98" i="12"/>
  <c r="C98" i="12"/>
  <c r="B98" i="12"/>
  <c r="M95" i="12"/>
  <c r="L95" i="12"/>
  <c r="K95" i="12"/>
  <c r="J95" i="12"/>
  <c r="I95" i="12"/>
  <c r="H95" i="12"/>
  <c r="G95" i="12"/>
  <c r="F95" i="12"/>
  <c r="E95" i="12"/>
  <c r="D95" i="12"/>
  <c r="C95" i="12"/>
  <c r="B95" i="12"/>
  <c r="M92" i="12"/>
  <c r="L92" i="12"/>
  <c r="K92" i="12"/>
  <c r="J92" i="12"/>
  <c r="I92" i="12"/>
  <c r="H92" i="12"/>
  <c r="G92" i="12"/>
  <c r="F92" i="12"/>
  <c r="E92" i="12"/>
  <c r="D92" i="12"/>
  <c r="C92" i="12"/>
  <c r="B92" i="12"/>
  <c r="M89" i="12"/>
  <c r="L89" i="12"/>
  <c r="K89" i="12"/>
  <c r="J89" i="12"/>
  <c r="I89" i="12"/>
  <c r="H89" i="12"/>
  <c r="G89" i="12"/>
  <c r="F89" i="12"/>
  <c r="E89" i="12"/>
  <c r="D89" i="12"/>
  <c r="C89" i="12"/>
  <c r="B89" i="12"/>
  <c r="M86" i="12"/>
  <c r="L86" i="12"/>
  <c r="K86" i="12"/>
  <c r="J86" i="12"/>
  <c r="I86" i="12"/>
  <c r="H86" i="12"/>
  <c r="G86" i="12"/>
  <c r="F86" i="12"/>
  <c r="E86" i="12"/>
  <c r="D86" i="12"/>
  <c r="C86" i="12"/>
  <c r="B86" i="12"/>
  <c r="M83" i="12"/>
  <c r="L83" i="12"/>
  <c r="K83" i="12"/>
  <c r="J83" i="12"/>
  <c r="I83" i="12"/>
  <c r="H83" i="12"/>
  <c r="G83" i="12"/>
  <c r="F83" i="12"/>
  <c r="E83" i="12"/>
  <c r="D83" i="12"/>
  <c r="C83" i="12"/>
  <c r="B83" i="12"/>
  <c r="M81" i="12"/>
  <c r="L81" i="12"/>
  <c r="K81" i="12"/>
  <c r="J81" i="12"/>
  <c r="I81" i="12"/>
  <c r="H81" i="12"/>
  <c r="G81" i="12"/>
  <c r="F81" i="12"/>
  <c r="E81" i="12"/>
  <c r="D81" i="12"/>
  <c r="C81" i="12"/>
  <c r="B81" i="12"/>
  <c r="M77" i="12"/>
  <c r="L77" i="12"/>
  <c r="K77" i="12"/>
  <c r="J77" i="12"/>
  <c r="I77" i="12"/>
  <c r="G77" i="12"/>
  <c r="F77" i="12"/>
  <c r="E77" i="12"/>
  <c r="D77" i="12"/>
  <c r="C77" i="12"/>
  <c r="B77" i="12"/>
  <c r="H72" i="12"/>
  <c r="H77" i="12" s="1"/>
  <c r="M70" i="12"/>
  <c r="L70" i="12"/>
  <c r="K70" i="12"/>
  <c r="J70" i="12"/>
  <c r="I70" i="12"/>
  <c r="H70" i="12"/>
  <c r="G70" i="12"/>
  <c r="F70" i="12"/>
  <c r="E70" i="12"/>
  <c r="D70" i="12"/>
  <c r="C70" i="12"/>
  <c r="B70" i="12"/>
  <c r="M52" i="12"/>
  <c r="L52" i="12"/>
  <c r="K52" i="12"/>
  <c r="J52" i="12"/>
  <c r="I52" i="12"/>
  <c r="H52" i="12"/>
  <c r="G52" i="12"/>
  <c r="F52" i="12"/>
  <c r="E52" i="12"/>
  <c r="D52" i="12"/>
  <c r="C52" i="12"/>
  <c r="B52" i="12"/>
  <c r="M46" i="12"/>
  <c r="L46" i="12"/>
  <c r="K46" i="12"/>
  <c r="J46" i="12"/>
  <c r="I46" i="12"/>
  <c r="H46" i="12"/>
  <c r="G46" i="12"/>
  <c r="F46" i="12"/>
  <c r="E46" i="12"/>
  <c r="D46" i="12"/>
  <c r="C46" i="12"/>
  <c r="C114" i="12" s="1"/>
  <c r="B46" i="12"/>
  <c r="M33" i="12"/>
  <c r="Q33" i="12" s="1"/>
  <c r="L33" i="12"/>
  <c r="K33" i="12"/>
  <c r="J33" i="12"/>
  <c r="I33" i="12"/>
  <c r="H33" i="12"/>
  <c r="G33" i="12"/>
  <c r="F33" i="12"/>
  <c r="E33" i="12"/>
  <c r="D33" i="12"/>
  <c r="C33" i="12"/>
  <c r="B33" i="12"/>
  <c r="M24" i="12"/>
  <c r="K24" i="12"/>
  <c r="J24" i="12"/>
  <c r="I24" i="12"/>
  <c r="H24" i="12"/>
  <c r="G24" i="12"/>
  <c r="F24" i="12"/>
  <c r="E24" i="12"/>
  <c r="D24" i="12"/>
  <c r="C24" i="12"/>
  <c r="D114" i="12" s="1"/>
  <c r="B24" i="12"/>
  <c r="M15" i="12"/>
  <c r="L15" i="12"/>
  <c r="L115" i="12" s="1"/>
  <c r="K15" i="12"/>
  <c r="K115" i="12" s="1"/>
  <c r="J15" i="12"/>
  <c r="J115" i="12" s="1"/>
  <c r="I15" i="12"/>
  <c r="I115" i="12" s="1"/>
  <c r="H15" i="12"/>
  <c r="G15" i="12"/>
  <c r="F15" i="12"/>
  <c r="E15" i="12"/>
  <c r="D15" i="12"/>
  <c r="C15" i="12"/>
  <c r="B15" i="12"/>
  <c r="B114" i="12" l="1"/>
  <c r="F114" i="12"/>
  <c r="H114" i="12"/>
  <c r="H116" i="12" s="1"/>
  <c r="J114" i="12"/>
  <c r="J116" i="12" s="1"/>
  <c r="Q115" i="12"/>
  <c r="M115" i="12"/>
  <c r="L114" i="12"/>
  <c r="R115" i="12"/>
  <c r="E114" i="12"/>
  <c r="G114" i="12"/>
  <c r="G116" i="12" s="1"/>
  <c r="I114" i="12"/>
  <c r="I117" i="12" s="1"/>
  <c r="K114" i="12"/>
  <c r="K116" i="12" s="1"/>
  <c r="M114" i="12"/>
  <c r="M116" i="12" s="1"/>
  <c r="K117" i="12"/>
  <c r="P115" i="12"/>
  <c r="Q114" i="12"/>
  <c r="I116" i="12"/>
  <c r="L116" i="12" l="1"/>
  <c r="P114" i="12"/>
  <c r="R114" i="12"/>
  <c r="R117" i="12"/>
</calcChain>
</file>

<file path=xl/sharedStrings.xml><?xml version="1.0" encoding="utf-8"?>
<sst xmlns="http://schemas.openxmlformats.org/spreadsheetml/2006/main" count="842" uniqueCount="173">
  <si>
    <t>COMMENTS</t>
  </si>
  <si>
    <t>07-08 Actual</t>
  </si>
  <si>
    <t>06-07 Actual</t>
  </si>
  <si>
    <t>08-09 Budget</t>
  </si>
  <si>
    <t>201-0000-301-1000 Property Tax</t>
  </si>
  <si>
    <t>201-0000-301-2070 Grants</t>
  </si>
  <si>
    <t>201-0000-347-1000 Ball Field Rentals</t>
  </si>
  <si>
    <t>201-0000-361-1000 Investments</t>
  </si>
  <si>
    <t>201-0000-365-2000 Donations</t>
  </si>
  <si>
    <t>201-0000-391-1015 Transfer Park Sales Tax</t>
  </si>
  <si>
    <t>201-0000-392-1000 Sale Fixed Assets</t>
  </si>
  <si>
    <t>201-0000-347-1300 Picnic Rentals</t>
  </si>
  <si>
    <t>subtotal</t>
  </si>
  <si>
    <t xml:space="preserve"> </t>
  </si>
  <si>
    <t>01-2101 HEALTH</t>
  </si>
  <si>
    <t>01-2103 DENTAL</t>
  </si>
  <si>
    <t>01-2104 VISION</t>
  </si>
  <si>
    <t>01-2201 SS TAXES</t>
  </si>
  <si>
    <t>01-2202 MEDICARE</t>
  </si>
  <si>
    <t>01-2302 PENSION</t>
  </si>
  <si>
    <t>01-3109 TRAINING</t>
  </si>
  <si>
    <t>01-3201 LEGAL</t>
  </si>
  <si>
    <t>01-3202 AUDIT</t>
  </si>
  <si>
    <t>01-4209 LANDFILL</t>
  </si>
  <si>
    <t>01-4405 RENTALS</t>
  </si>
  <si>
    <t>01-5802 TRAVEL</t>
  </si>
  <si>
    <t>01-6106 FILM/PRO</t>
  </si>
  <si>
    <t>01-6108 JANITORIAL</t>
  </si>
  <si>
    <t>01-6111 FOOD</t>
  </si>
  <si>
    <t>01-6113 CLOTHING</t>
  </si>
  <si>
    <t>01-6199 OTHER</t>
  </si>
  <si>
    <t>01-6202 UTILITIES</t>
  </si>
  <si>
    <t>01-6608 TOOLS</t>
  </si>
  <si>
    <t>01-7501 LAND</t>
  </si>
  <si>
    <t>03-6202 UTILITIES</t>
  </si>
  <si>
    <t>04-6202 UTILITIES</t>
  </si>
  <si>
    <t>05-6202 UTILITIES</t>
  </si>
  <si>
    <t>06-6202 UTILITIES</t>
  </si>
  <si>
    <t>08-6202 UTILITIES</t>
  </si>
  <si>
    <t>Total</t>
  </si>
  <si>
    <t>09-6202 UTILITIES</t>
  </si>
  <si>
    <t>201-0000-347-2000 Concessions</t>
  </si>
  <si>
    <t>201-0000-374-6000 Recreation Prgrms</t>
  </si>
  <si>
    <t>201-0000-392-2000 Insurance Proceed</t>
  </si>
  <si>
    <t>Totals</t>
  </si>
  <si>
    <t>Is this enough of a projected drop?</t>
  </si>
  <si>
    <t>I don't understand explanation.</t>
  </si>
  <si>
    <t>Justify why we need to do this.</t>
  </si>
  <si>
    <t>Explain/justify</t>
  </si>
  <si>
    <t>Necessary given the economic environment?</t>
  </si>
  <si>
    <t>Why?</t>
  </si>
  <si>
    <t>?????No change?????</t>
  </si>
  <si>
    <t>yes according to John Adams</t>
  </si>
  <si>
    <t>changed</t>
  </si>
  <si>
    <t>redone</t>
  </si>
  <si>
    <t>tied to promotion</t>
  </si>
  <si>
    <t>08-09 Actual</t>
  </si>
  <si>
    <t>201-0000-380-1000 Miscellaneous</t>
  </si>
  <si>
    <t>201-0000-391-1005 Transfer Other Funds</t>
  </si>
  <si>
    <t>09-10 Actual</t>
  </si>
  <si>
    <t>01-2904 Unemployment</t>
  </si>
  <si>
    <t>Digital cameras used exclusively.</t>
  </si>
  <si>
    <t>No increase in cost projected</t>
  </si>
  <si>
    <t>Reduced due to bundling services with other department users</t>
  </si>
  <si>
    <t>07-6202 UTILITIES</t>
  </si>
  <si>
    <t>01-6203 GAS</t>
  </si>
  <si>
    <t>Gas service for operations center, new account added for 2013</t>
  </si>
  <si>
    <t>subtotal, mini parks</t>
  </si>
  <si>
    <t>Greentree Festival OT added in FY2012-13, No July 4th fireworks holds down total cost in 2012-13</t>
  </si>
  <si>
    <t>Radio equipment to be replaced in next 12-16 months</t>
  </si>
  <si>
    <t>Emergency phones at Quarry and Emmenegger removed from service</t>
  </si>
  <si>
    <t>Higher in FY2013 due to KPAC startup</t>
  </si>
  <si>
    <t>Electric rates expected to go up by 5%</t>
  </si>
  <si>
    <t>Repave Amphitheater Drive</t>
  </si>
  <si>
    <t>Fishing dock, Meacham water feature, W. Monroe creek</t>
  </si>
  <si>
    <t>Ranger vehicle, Riding mower</t>
  </si>
  <si>
    <t>Cost from fleet director reflects three year average use FY09/10 - 11/12, plus share of overhead and capital cost for fleet operations</t>
  </si>
  <si>
    <t>includes money to replace restroom stalls</t>
  </si>
  <si>
    <t>Includes concrete sidewalk repairs</t>
  </si>
  <si>
    <t>10-6202 UTILITIES</t>
  </si>
  <si>
    <t>New accounts for Avery</t>
  </si>
  <si>
    <t>Fund Balance</t>
  </si>
  <si>
    <t>15350 added for Dwontown</t>
  </si>
  <si>
    <t>Includes tools for KPAC +$820 for Downtown</t>
  </si>
  <si>
    <t>ball field machine, hydraulic pruner, bandsaw +$2000 for Downtown watertank</t>
  </si>
  <si>
    <t>2625 added for Downtown</t>
  </si>
  <si>
    <t>01-1101 SALARY FULL TIME</t>
  </si>
  <si>
    <t>01-1102 SALARY PART TIME</t>
  </si>
  <si>
    <t>01-3210 PROFESSIONAL SERVICES</t>
  </si>
  <si>
    <t>01-4301 OFFICE EQUIPMENT</t>
  </si>
  <si>
    <t>01-4312 BUILDINGS/GROUNDS</t>
  </si>
  <si>
    <t>01-5202 GENERAL LIABILITY</t>
  </si>
  <si>
    <t>01-5301 TELEPHONE</t>
  </si>
  <si>
    <t>01-6101 OFFICE SUPPLIES</t>
  </si>
  <si>
    <t>01-1104 SALARY TEMPORARY</t>
  </si>
  <si>
    <t>01-1105 SALARY OVERTIME</t>
  </si>
  <si>
    <t>01-6401 DUES/SUBSCRIPTIONS</t>
  </si>
  <si>
    <t>01-6607 SAFETY EQUIPMENT</t>
  </si>
  <si>
    <t>01-5302 CELL PHONE</t>
  </si>
  <si>
    <t>01-6114 MACHINERY/EQUIPMENT MATERIALS</t>
  </si>
  <si>
    <t>01-6115 BUILDING/GROUNDS MATERIAL</t>
  </si>
  <si>
    <t>01-6116 LANDSCAPE MATERIAL</t>
  </si>
  <si>
    <t>01-6625 VEHICLE EQUIPMENT</t>
  </si>
  <si>
    <t>01-6626 FUEL/LUBRICANTS</t>
  </si>
  <si>
    <t>01-6801 SMALL CAPITAL</t>
  </si>
  <si>
    <t>01-7503 BUILDING IMPROVEMENTS</t>
  </si>
  <si>
    <t>01-7504 PARK IMPROVEMENTS</t>
  </si>
  <si>
    <t>01-8005 FUEL/LUBRICANTS</t>
  </si>
  <si>
    <t>01-8060 CLERICAL SERVICES</t>
  </si>
  <si>
    <t>02-6115 BUILDINGS/GROUNDS</t>
  </si>
  <si>
    <t>03-6115 BUILDINGS/GROUNDS</t>
  </si>
  <si>
    <t>subtotal Greentree Park</t>
  </si>
  <si>
    <t>04-6115 BUILDINGS/GROUNDS</t>
  </si>
  <si>
    <t>subtotal Emmenegger Park</t>
  </si>
  <si>
    <t>05-6115 BUILDINGS/GROUNDS</t>
  </si>
  <si>
    <t>subtotal Meacham Memorial Park</t>
  </si>
  <si>
    <t>06-6115 BUILDINGS/GROUNDS</t>
  </si>
  <si>
    <t>07-6115 BUILDINGS/GROUNDS</t>
  </si>
  <si>
    <t>subtotal Walker Park</t>
  </si>
  <si>
    <t>08-6115 BUILDINGS/GROUNDS</t>
  </si>
  <si>
    <t>subtotal Monfort Park</t>
  </si>
  <si>
    <t>09-6115 BUILDINGS/GROUNDS</t>
  </si>
  <si>
    <t>subtotal Quinette Cemetery</t>
  </si>
  <si>
    <t>10-6115 BUILDINGS/GROUNDS</t>
  </si>
  <si>
    <t>Subtotal Avery Park</t>
  </si>
  <si>
    <t>01-2304 DEFERRED COMPENSATION</t>
  </si>
  <si>
    <t>01-5211 WORKERS' COMP PREMIUM</t>
  </si>
  <si>
    <t>12-13 Final</t>
  </si>
  <si>
    <t>Comments</t>
  </si>
  <si>
    <t>Subtotal Downtown</t>
  </si>
  <si>
    <t>11-6115 BUILDINGS/GROUNDS</t>
  </si>
  <si>
    <t>11-6114 MACHINERY &amp; EQUIPMENT</t>
  </si>
  <si>
    <t>01-4302 RADIO EQUIP</t>
  </si>
  <si>
    <t>Cost based on average usage the three previous years.</t>
  </si>
  <si>
    <t>Revenue</t>
  </si>
  <si>
    <t>Net</t>
  </si>
  <si>
    <t>01-6621 LAW ENFORCEMENT SUPP</t>
  </si>
  <si>
    <t xml:space="preserve">ACCOUNT #                                                                                       </t>
  </si>
  <si>
    <t>subtotal Quarry</t>
  </si>
  <si>
    <t>01-4306 EQUIPMENT REPAIR</t>
  </si>
  <si>
    <t>01-7505 MACHINERY &amp; EQUIPMENT</t>
  </si>
  <si>
    <t>01-8010 FLEET SERVICES</t>
  </si>
  <si>
    <t>15-16 Actual</t>
  </si>
  <si>
    <t>01-3107 K-PAC ADMIN</t>
  </si>
  <si>
    <t>16-17 Revised Budget</t>
  </si>
  <si>
    <t>18-19  Request</t>
  </si>
  <si>
    <t>17-18 Budget</t>
  </si>
  <si>
    <t>16-17 Actual</t>
  </si>
  <si>
    <t>12-6115 BUILDINGS/GROUNDS</t>
  </si>
  <si>
    <t>12-6202 ENERGY/WATER</t>
  </si>
  <si>
    <t>Subtotal Fillmore</t>
  </si>
  <si>
    <t>01-3110 PROFFESSIONAL SERV</t>
  </si>
  <si>
    <t>01-7509 ENGINEERING</t>
  </si>
  <si>
    <t>new account</t>
  </si>
  <si>
    <t>17-18   Actual</t>
  </si>
  <si>
    <t>18-19 Projected</t>
  </si>
  <si>
    <t>19-20 Request</t>
  </si>
  <si>
    <t>VARIANCE19-20REQ-17-18 ACT</t>
  </si>
  <si>
    <t>VARIANCE 19-20REQ-18-19 BUD</t>
  </si>
  <si>
    <t>VARIANCE20-19REQ-18-19PRO</t>
  </si>
  <si>
    <t>17-18 includes major gift of $10,000, 18-19 projected includes Murch, Campbell donations</t>
  </si>
  <si>
    <t xml:space="preserve">17-18 includes insurance and FEMA payments </t>
  </si>
  <si>
    <t>2014 Ford Explorer, 86 trailer</t>
  </si>
  <si>
    <t>Carried over $118,698 from previous year.  Added $265k for donation projects.</t>
  </si>
  <si>
    <t>$999,900 (2/3) - $1,124,870 (3/4)</t>
  </si>
  <si>
    <t>Fund balance requirement for FY19-20</t>
  </si>
  <si>
    <t>Allows for 2% increase over FY2018 total</t>
  </si>
  <si>
    <t>Includes 2.25% Merit, .6% COLA and $26,548 compression adjustment.  Share of director's salary reduced to 50%.</t>
  </si>
  <si>
    <t>Includes $9,000 for engineering inspection of Emmenegger bridge</t>
  </si>
  <si>
    <t>Includes 2.25% Merit, .6% COLA and $33,937 compression adjustment.  Share of director's salary reduced to 50%.</t>
  </si>
  <si>
    <t>Increase required to maintain City's self insurance fund for worker's comp</t>
  </si>
  <si>
    <t>Includes consideration of statewide increase in minimum wage.</t>
  </si>
  <si>
    <t>Includes 2.25% Merit, .9% COLA and $33,937 compression adjustment.  Share of director's salary reduced to 50%.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</si>
</sst>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wrapText="1"/>
    </xf>
    <xf numFmtId="3" fontId="4" fillId="0" borderId="2" xfId="0" applyNumberFormat="1" applyFont="1" applyBorder="1" applyAlignment="1">
      <alignment horizontal="center"/>
    </xf>
    <xf numFmtId="0" fontId="0" fillId="2" borderId="0" xfId="0" applyFill="1"/>
    <xf numFmtId="0" fontId="1" fillId="0" borderId="2" xfId="0" applyFont="1" applyBorder="1"/>
    <xf numFmtId="0" fontId="1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3" fontId="4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3" fontId="5" fillId="0" borderId="5" xfId="0" applyNumberFormat="1" applyFon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3" fontId="0" fillId="0" borderId="0" xfId="0" applyNumberFormat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0" fillId="5" borderId="2" xfId="0" applyFill="1" applyBorder="1" applyAlignment="1">
      <alignment wrapText="1"/>
    </xf>
    <xf numFmtId="3" fontId="4" fillId="0" borderId="2" xfId="0" applyNumberFormat="1" applyFont="1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center"/>
    </xf>
    <xf numFmtId="0" fontId="4" fillId="4" borderId="2" xfId="0" applyFont="1" applyFill="1" applyBorder="1"/>
    <xf numFmtId="3" fontId="4" fillId="4" borderId="2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wrapText="1"/>
    </xf>
    <xf numFmtId="3" fontId="0" fillId="0" borderId="2" xfId="0" applyNumberFormat="1" applyFill="1" applyBorder="1" applyAlignment="1">
      <alignment horizontal="center"/>
    </xf>
    <xf numFmtId="6" fontId="0" fillId="6" borderId="2" xfId="0" applyNumberFormat="1" applyFill="1" applyBorder="1" applyAlignment="1">
      <alignment horizontal="left" wrapText="1"/>
    </xf>
    <xf numFmtId="6" fontId="5" fillId="6" borderId="2" xfId="0" applyNumberFormat="1" applyFont="1" applyFill="1" applyBorder="1" applyAlignment="1">
      <alignment horizontal="left" wrapText="1"/>
    </xf>
    <xf numFmtId="0" fontId="5" fillId="6" borderId="2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0" fillId="0" borderId="2" xfId="0" applyFill="1" applyBorder="1" applyAlignment="1">
      <alignment vertical="center" wrapText="1"/>
    </xf>
    <xf numFmtId="3" fontId="5" fillId="0" borderId="5" xfId="0" applyNumberFormat="1" applyFont="1" applyFill="1" applyBorder="1" applyAlignment="1">
      <alignment horizontal="center" wrapText="1"/>
    </xf>
    <xf numFmtId="0" fontId="5" fillId="0" borderId="6" xfId="0" applyFont="1" applyFill="1" applyBorder="1" applyAlignment="1">
      <alignment wrapText="1"/>
    </xf>
    <xf numFmtId="6" fontId="0" fillId="0" borderId="2" xfId="0" applyNumberFormat="1" applyFill="1" applyBorder="1" applyAlignment="1">
      <alignment horizontal="left" wrapText="1"/>
    </xf>
    <xf numFmtId="17" fontId="3" fillId="0" borderId="2" xfId="0" applyNumberFormat="1" applyFont="1" applyBorder="1" applyAlignment="1">
      <alignment wrapText="1"/>
    </xf>
    <xf numFmtId="0" fontId="3" fillId="0" borderId="2" xfId="0" applyNumberFormat="1" applyFont="1" applyBorder="1" applyAlignment="1">
      <alignment horizontal="left" wrapText="1"/>
    </xf>
    <xf numFmtId="0" fontId="4" fillId="4" borderId="2" xfId="0" applyFont="1" applyFill="1" applyBorder="1" applyAlignment="1">
      <alignment wrapText="1"/>
    </xf>
    <xf numFmtId="3" fontId="0" fillId="0" borderId="7" xfId="0" applyNumberFormat="1" applyFill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0" fillId="0" borderId="8" xfId="0" applyNumberFormat="1" applyFill="1" applyBorder="1" applyAlignment="1">
      <alignment horizontal="center"/>
    </xf>
    <xf numFmtId="0" fontId="0" fillId="0" borderId="2" xfId="0" applyBorder="1"/>
    <xf numFmtId="0" fontId="1" fillId="0" borderId="4" xfId="0" applyFont="1" applyBorder="1" applyAlignment="1">
      <alignment wrapText="1"/>
    </xf>
    <xf numFmtId="0" fontId="0" fillId="0" borderId="4" xfId="0" applyBorder="1"/>
    <xf numFmtId="0" fontId="0" fillId="0" borderId="2" xfId="0" applyBorder="1" applyAlignment="1">
      <alignment horizontal="center"/>
    </xf>
    <xf numFmtId="0" fontId="3" fillId="0" borderId="2" xfId="0" applyFont="1" applyFill="1" applyBorder="1" applyAlignment="1">
      <alignment wrapText="1"/>
    </xf>
    <xf numFmtId="0" fontId="4" fillId="2" borderId="0" xfId="0" applyFont="1" applyFill="1"/>
    <xf numFmtId="0" fontId="4" fillId="0" borderId="0" xfId="0" applyFont="1"/>
    <xf numFmtId="0" fontId="4" fillId="4" borderId="0" xfId="0" applyFont="1" applyFill="1"/>
    <xf numFmtId="0" fontId="0" fillId="4" borderId="2" xfId="0" applyFill="1" applyBorder="1"/>
    <xf numFmtId="0" fontId="5" fillId="0" borderId="2" xfId="0" applyFont="1" applyBorder="1"/>
    <xf numFmtId="0" fontId="5" fillId="0" borderId="5" xfId="0" applyFont="1" applyFill="1" applyBorder="1" applyAlignment="1">
      <alignment wrapText="1"/>
    </xf>
    <xf numFmtId="0" fontId="0" fillId="0" borderId="0" xfId="0" applyFill="1"/>
    <xf numFmtId="3" fontId="7" fillId="0" borderId="2" xfId="0" applyNumberFormat="1" applyFont="1" applyBorder="1" applyAlignment="1">
      <alignment horizontal="center"/>
    </xf>
    <xf numFmtId="0" fontId="1" fillId="0" borderId="9" xfId="0" applyFont="1" applyBorder="1" applyAlignment="1">
      <alignment wrapText="1"/>
    </xf>
    <xf numFmtId="3" fontId="6" fillId="0" borderId="9" xfId="0" applyNumberFormat="1" applyFont="1" applyBorder="1" applyAlignment="1">
      <alignment horizontal="center"/>
    </xf>
    <xf numFmtId="6" fontId="0" fillId="0" borderId="9" xfId="0" applyNumberFormat="1" applyBorder="1" applyAlignment="1">
      <alignment horizontal="left" wrapText="1"/>
    </xf>
    <xf numFmtId="0" fontId="0" fillId="0" borderId="9" xfId="0" applyBorder="1"/>
    <xf numFmtId="0" fontId="1" fillId="0" borderId="2" xfId="0" applyFont="1" applyFill="1" applyBorder="1" applyAlignment="1">
      <alignment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8" fillId="0" borderId="2" xfId="0" applyFont="1" applyFill="1" applyBorder="1" applyAlignment="1">
      <alignment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Fill="1" applyBorder="1"/>
    <xf numFmtId="3" fontId="0" fillId="0" borderId="8" xfId="0" applyNumberFormat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3" fontId="4" fillId="3" borderId="10" xfId="0" applyNumberFormat="1" applyFont="1" applyFill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0" fontId="5" fillId="0" borderId="2" xfId="0" applyFont="1" applyBorder="1" applyAlignment="1">
      <alignment vertical="center" wrapText="1"/>
    </xf>
    <xf numFmtId="0" fontId="5" fillId="0" borderId="0" xfId="0" applyFont="1"/>
    <xf numFmtId="17" fontId="3" fillId="0" borderId="2" xfId="0" applyNumberFormat="1" applyFont="1" applyFill="1" applyBorder="1" applyAlignment="1">
      <alignment wrapText="1"/>
    </xf>
    <xf numFmtId="0" fontId="5" fillId="0" borderId="0" xfId="0" applyFont="1" applyFill="1"/>
    <xf numFmtId="3" fontId="0" fillId="5" borderId="2" xfId="0" applyNumberFormat="1" applyFill="1" applyBorder="1" applyAlignment="1">
      <alignment horizontal="center"/>
    </xf>
    <xf numFmtId="3" fontId="0" fillId="5" borderId="7" xfId="0" applyNumberFormat="1" applyFill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1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wrapText="1"/>
    </xf>
    <xf numFmtId="0" fontId="4" fillId="4" borderId="9" xfId="0" applyFont="1" applyFill="1" applyBorder="1" applyAlignment="1">
      <alignment wrapText="1"/>
    </xf>
    <xf numFmtId="3" fontId="4" fillId="4" borderId="9" xfId="0" applyNumberFormat="1" applyFont="1" applyFill="1" applyBorder="1" applyAlignment="1">
      <alignment horizontal="center"/>
    </xf>
    <xf numFmtId="0" fontId="0" fillId="3" borderId="9" xfId="0" applyFill="1" applyBorder="1" applyAlignment="1">
      <alignment wrapText="1"/>
    </xf>
    <xf numFmtId="0" fontId="0" fillId="4" borderId="9" xfId="0" applyFill="1" applyBorder="1"/>
    <xf numFmtId="3" fontId="4" fillId="0" borderId="9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wrapText="1"/>
    </xf>
    <xf numFmtId="3" fontId="5" fillId="0" borderId="9" xfId="0" applyNumberFormat="1" applyFont="1" applyFill="1" applyBorder="1" applyAlignment="1">
      <alignment horizontal="center"/>
    </xf>
    <xf numFmtId="0" fontId="0" fillId="0" borderId="9" xfId="0" applyFill="1" applyBorder="1"/>
    <xf numFmtId="0" fontId="2" fillId="0" borderId="2" xfId="0" applyFont="1" applyBorder="1" applyAlignment="1">
      <alignment wrapText="1"/>
    </xf>
    <xf numFmtId="3" fontId="0" fillId="5" borderId="8" xfId="0" applyNumberFormat="1" applyFill="1" applyBorder="1" applyAlignment="1">
      <alignment horizontal="center"/>
    </xf>
    <xf numFmtId="3" fontId="5" fillId="5" borderId="9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5" fillId="5" borderId="5" xfId="0" applyNumberFormat="1" applyFont="1" applyFill="1" applyBorder="1" applyAlignment="1">
      <alignment horizontal="center"/>
    </xf>
    <xf numFmtId="3" fontId="0" fillId="4" borderId="8" xfId="0" applyNumberForma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440280</xdr:colOff>
      <xdr:row>30</xdr:row>
      <xdr:rowOff>12198</xdr:rowOff>
    </xdr:from>
    <xdr:ext cx="2015040" cy="1939570"/>
    <xdr:sp macro="" textlink="">
      <xdr:nvSpPr>
        <xdr:cNvPr id="2" name="Rectangle 1"/>
        <xdr:cNvSpPr/>
      </xdr:nvSpPr>
      <xdr:spPr>
        <a:xfrm>
          <a:off x="6155280" y="8537073"/>
          <a:ext cx="2015040" cy="193957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n-US" sz="3200" b="1" cap="none" spc="150">
              <a:ln w="11430"/>
              <a:gradFill flip="none" rotWithShape="1">
                <a:gsLst>
                  <a:gs pos="0">
                    <a:srgbClr val="F8F8F8">
                      <a:shade val="30000"/>
                      <a:satMod val="115000"/>
                    </a:srgbClr>
                  </a:gs>
                  <a:gs pos="50000">
                    <a:srgbClr val="F8F8F8">
                      <a:shade val="67500"/>
                      <a:satMod val="115000"/>
                    </a:srgbClr>
                  </a:gs>
                  <a:gs pos="100000">
                    <a:srgbClr val="F8F8F8">
                      <a:shade val="100000"/>
                      <a:satMod val="115000"/>
                    </a:srgbClr>
                  </a:gs>
                </a:gsLst>
                <a:lin ang="2700000" scaled="1"/>
                <a:tileRect/>
              </a:gra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Approved</a:t>
          </a:r>
        </a:p>
        <a:p>
          <a:pPr algn="ctr"/>
          <a:r>
            <a:rPr lang="en-US" sz="3200" b="1" cap="none" spc="150">
              <a:ln w="11430"/>
              <a:gradFill flip="none" rotWithShape="1">
                <a:gsLst>
                  <a:gs pos="0">
                    <a:srgbClr val="F8F8F8">
                      <a:shade val="30000"/>
                      <a:satMod val="115000"/>
                    </a:srgbClr>
                  </a:gs>
                  <a:gs pos="50000">
                    <a:srgbClr val="F8F8F8">
                      <a:shade val="67500"/>
                      <a:satMod val="115000"/>
                    </a:srgbClr>
                  </a:gs>
                  <a:gs pos="100000">
                    <a:srgbClr val="F8F8F8">
                      <a:shade val="100000"/>
                      <a:satMod val="115000"/>
                    </a:srgbClr>
                  </a:gs>
                </a:gsLst>
                <a:lin ang="2700000" scaled="1"/>
                <a:tileRect/>
              </a:gra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3-16-19</a:t>
          </a:r>
        </a:p>
        <a:p>
          <a:pPr algn="ctr"/>
          <a:endParaRPr lang="en-US" sz="5400" b="1" cap="none" spc="150">
            <a:ln w="11430"/>
            <a:gradFill flip="none" rotWithShape="1">
              <a:gsLst>
                <a:gs pos="0">
                  <a:srgbClr val="F8F8F8">
                    <a:shade val="30000"/>
                    <a:satMod val="115000"/>
                  </a:srgbClr>
                </a:gs>
                <a:gs pos="50000">
                  <a:srgbClr val="F8F8F8">
                    <a:shade val="67500"/>
                    <a:satMod val="115000"/>
                  </a:srgbClr>
                </a:gs>
                <a:gs pos="100000">
                  <a:srgbClr val="F8F8F8">
                    <a:shade val="100000"/>
                    <a:satMod val="115000"/>
                  </a:srgbClr>
                </a:gs>
              </a:gsLst>
              <a:lin ang="2700000" scaled="1"/>
              <a:tileRect/>
            </a:gra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  <xdr:oneCellAnchor>
    <xdr:from>
      <xdr:col>17</xdr:col>
      <xdr:colOff>611675</xdr:colOff>
      <xdr:row>60</xdr:row>
      <xdr:rowOff>59823</xdr:rowOff>
    </xdr:from>
    <xdr:ext cx="2434256" cy="1344599"/>
    <xdr:sp macro="" textlink="">
      <xdr:nvSpPr>
        <xdr:cNvPr id="3" name="Rectangle 2"/>
        <xdr:cNvSpPr/>
      </xdr:nvSpPr>
      <xdr:spPr>
        <a:xfrm>
          <a:off x="5678975" y="15861798"/>
          <a:ext cx="2434256" cy="134459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n-US" sz="4000" b="1" cap="none" spc="150">
              <a:ln w="11430"/>
              <a:gradFill flip="none" rotWithShape="1">
                <a:gsLst>
                  <a:gs pos="0">
                    <a:srgbClr val="F8F8F8">
                      <a:shade val="30000"/>
                      <a:satMod val="115000"/>
                    </a:srgbClr>
                  </a:gs>
                  <a:gs pos="50000">
                    <a:srgbClr val="F8F8F8">
                      <a:shade val="67500"/>
                      <a:satMod val="115000"/>
                    </a:srgbClr>
                  </a:gs>
                  <a:gs pos="100000">
                    <a:srgbClr val="F8F8F8">
                      <a:shade val="100000"/>
                      <a:satMod val="115000"/>
                    </a:srgbClr>
                  </a:gs>
                </a:gsLst>
                <a:lin ang="2700000" scaled="1"/>
                <a:tileRect/>
              </a:gra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Approved</a:t>
          </a:r>
        </a:p>
        <a:p>
          <a:pPr algn="ctr"/>
          <a:r>
            <a:rPr lang="en-US" sz="4000" b="1" cap="none" spc="150">
              <a:ln w="11430"/>
              <a:gradFill flip="none" rotWithShape="1">
                <a:gsLst>
                  <a:gs pos="0">
                    <a:srgbClr val="F8F8F8">
                      <a:shade val="30000"/>
                      <a:satMod val="115000"/>
                    </a:srgbClr>
                  </a:gs>
                  <a:gs pos="50000">
                    <a:srgbClr val="F8F8F8">
                      <a:shade val="67500"/>
                      <a:satMod val="115000"/>
                    </a:srgbClr>
                  </a:gs>
                  <a:gs pos="100000">
                    <a:srgbClr val="F8F8F8">
                      <a:shade val="100000"/>
                      <a:satMod val="115000"/>
                    </a:srgbClr>
                  </a:gs>
                </a:gsLst>
                <a:lin ang="2700000" scaled="1"/>
                <a:tileRect/>
              </a:gra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3-16-19</a:t>
          </a:r>
        </a:p>
      </xdr:txBody>
    </xdr:sp>
    <xdr:clientData/>
  </xdr:oneCellAnchor>
  <xdr:oneCellAnchor>
    <xdr:from>
      <xdr:col>21</xdr:col>
      <xdr:colOff>59225</xdr:colOff>
      <xdr:row>91</xdr:row>
      <xdr:rowOff>59823</xdr:rowOff>
    </xdr:from>
    <xdr:ext cx="2434256" cy="1344599"/>
    <xdr:sp macro="" textlink="">
      <xdr:nvSpPr>
        <xdr:cNvPr id="4" name="Rectangle 3"/>
        <xdr:cNvSpPr/>
      </xdr:nvSpPr>
      <xdr:spPr>
        <a:xfrm>
          <a:off x="5774225" y="23348448"/>
          <a:ext cx="2434256" cy="134459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n-US" sz="4000" b="1" cap="none" spc="150">
              <a:ln w="11430"/>
              <a:gradFill flip="none" rotWithShape="1">
                <a:gsLst>
                  <a:gs pos="0">
                    <a:srgbClr val="F8F8F8">
                      <a:shade val="30000"/>
                      <a:satMod val="115000"/>
                    </a:srgbClr>
                  </a:gs>
                  <a:gs pos="50000">
                    <a:srgbClr val="F8F8F8">
                      <a:shade val="67500"/>
                      <a:satMod val="115000"/>
                    </a:srgbClr>
                  </a:gs>
                  <a:gs pos="100000">
                    <a:srgbClr val="F8F8F8">
                      <a:shade val="100000"/>
                      <a:satMod val="115000"/>
                    </a:srgbClr>
                  </a:gs>
                </a:gsLst>
                <a:lin ang="2700000" scaled="1"/>
                <a:tileRect/>
              </a:gra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Approved</a:t>
          </a:r>
        </a:p>
        <a:p>
          <a:pPr algn="ctr"/>
          <a:r>
            <a:rPr lang="en-US" sz="4000" b="1" cap="none" spc="150">
              <a:ln w="11430"/>
              <a:gradFill flip="none" rotWithShape="1">
                <a:gsLst>
                  <a:gs pos="0">
                    <a:srgbClr val="F8F8F8">
                      <a:shade val="30000"/>
                      <a:satMod val="115000"/>
                    </a:srgbClr>
                  </a:gs>
                  <a:gs pos="50000">
                    <a:srgbClr val="F8F8F8">
                      <a:shade val="67500"/>
                      <a:satMod val="115000"/>
                    </a:srgbClr>
                  </a:gs>
                  <a:gs pos="100000">
                    <a:srgbClr val="F8F8F8">
                      <a:shade val="100000"/>
                      <a:satMod val="115000"/>
                    </a:srgbClr>
                  </a:gs>
                </a:gsLst>
                <a:lin ang="2700000" scaled="1"/>
                <a:tileRect/>
              </a:gra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3-16-19</a:t>
          </a:r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2015040" cy="1939570"/>
    <xdr:sp macro="" textlink="">
      <xdr:nvSpPr>
        <xdr:cNvPr id="5" name="Rectangle 4"/>
        <xdr:cNvSpPr/>
      </xdr:nvSpPr>
      <xdr:spPr>
        <a:xfrm>
          <a:off x="5715000" y="1476375"/>
          <a:ext cx="2015040" cy="193957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n-US" sz="3200" b="1" cap="none" spc="150">
              <a:ln w="11430"/>
              <a:gradFill flip="none" rotWithShape="1">
                <a:gsLst>
                  <a:gs pos="0">
                    <a:srgbClr val="F8F8F8">
                      <a:shade val="30000"/>
                      <a:satMod val="115000"/>
                    </a:srgbClr>
                  </a:gs>
                  <a:gs pos="50000">
                    <a:srgbClr val="F8F8F8">
                      <a:shade val="67500"/>
                      <a:satMod val="115000"/>
                    </a:srgbClr>
                  </a:gs>
                  <a:gs pos="100000">
                    <a:srgbClr val="F8F8F8">
                      <a:shade val="100000"/>
                      <a:satMod val="115000"/>
                    </a:srgbClr>
                  </a:gs>
                </a:gsLst>
                <a:lin ang="2700000" scaled="1"/>
                <a:tileRect/>
              </a:gra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Approved</a:t>
          </a:r>
        </a:p>
        <a:p>
          <a:pPr algn="ctr"/>
          <a:r>
            <a:rPr lang="en-US" sz="3200" b="1" cap="none" spc="150">
              <a:ln w="11430"/>
              <a:gradFill flip="none" rotWithShape="1">
                <a:gsLst>
                  <a:gs pos="0">
                    <a:srgbClr val="F8F8F8">
                      <a:shade val="30000"/>
                      <a:satMod val="115000"/>
                    </a:srgbClr>
                  </a:gs>
                  <a:gs pos="50000">
                    <a:srgbClr val="F8F8F8">
                      <a:shade val="67500"/>
                      <a:satMod val="115000"/>
                    </a:srgbClr>
                  </a:gs>
                  <a:gs pos="100000">
                    <a:srgbClr val="F8F8F8">
                      <a:shade val="100000"/>
                      <a:satMod val="115000"/>
                    </a:srgbClr>
                  </a:gs>
                </a:gsLst>
                <a:lin ang="2700000" scaled="1"/>
                <a:tileRect/>
              </a:gra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3/16/19</a:t>
          </a:r>
        </a:p>
        <a:p>
          <a:pPr algn="ctr"/>
          <a:endParaRPr lang="en-US" sz="5400" b="1" cap="none" spc="150">
            <a:ln w="11430"/>
            <a:gradFill flip="none" rotWithShape="1">
              <a:gsLst>
                <a:gs pos="0">
                  <a:srgbClr val="F8F8F8">
                    <a:shade val="30000"/>
                    <a:satMod val="115000"/>
                  </a:srgbClr>
                </a:gs>
                <a:gs pos="50000">
                  <a:srgbClr val="F8F8F8">
                    <a:shade val="67500"/>
                    <a:satMod val="115000"/>
                  </a:srgbClr>
                </a:gs>
                <a:gs pos="100000">
                  <a:srgbClr val="F8F8F8">
                    <a:shade val="100000"/>
                    <a:satMod val="115000"/>
                  </a:srgbClr>
                </a:gs>
              </a:gsLst>
              <a:lin ang="2700000" scaled="1"/>
              <a:tileRect/>
            </a:gra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756136</xdr:colOff>
      <xdr:row>30</xdr:row>
      <xdr:rowOff>12198</xdr:rowOff>
    </xdr:from>
    <xdr:ext cx="1383327" cy="1939570"/>
    <xdr:sp macro="" textlink="">
      <xdr:nvSpPr>
        <xdr:cNvPr id="2" name="Rectangle 1"/>
        <xdr:cNvSpPr/>
      </xdr:nvSpPr>
      <xdr:spPr>
        <a:xfrm>
          <a:off x="6471136" y="8537073"/>
          <a:ext cx="1383327" cy="193957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n-US" sz="3200" b="1" cap="none" spc="150">
              <a:ln w="11430"/>
              <a:gradFill flip="none" rotWithShape="1">
                <a:gsLst>
                  <a:gs pos="0">
                    <a:srgbClr val="F8F8F8">
                      <a:shade val="30000"/>
                      <a:satMod val="115000"/>
                    </a:srgbClr>
                  </a:gs>
                  <a:gs pos="50000">
                    <a:srgbClr val="F8F8F8">
                      <a:shade val="67500"/>
                      <a:satMod val="115000"/>
                    </a:srgbClr>
                  </a:gs>
                  <a:gs pos="100000">
                    <a:srgbClr val="F8F8F8">
                      <a:shade val="100000"/>
                      <a:satMod val="115000"/>
                    </a:srgbClr>
                  </a:gs>
                </a:gsLst>
                <a:lin ang="2700000" scaled="1"/>
                <a:tileRect/>
              </a:gra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Draft</a:t>
          </a:r>
        </a:p>
        <a:p>
          <a:pPr algn="ctr"/>
          <a:r>
            <a:rPr lang="en-US" sz="3200" b="1" cap="none" spc="150">
              <a:ln w="11430"/>
              <a:gradFill flip="none" rotWithShape="1">
                <a:gsLst>
                  <a:gs pos="0">
                    <a:srgbClr val="F8F8F8">
                      <a:shade val="30000"/>
                      <a:satMod val="115000"/>
                    </a:srgbClr>
                  </a:gs>
                  <a:gs pos="50000">
                    <a:srgbClr val="F8F8F8">
                      <a:shade val="67500"/>
                      <a:satMod val="115000"/>
                    </a:srgbClr>
                  </a:gs>
                  <a:gs pos="100000">
                    <a:srgbClr val="F8F8F8">
                      <a:shade val="100000"/>
                      <a:satMod val="115000"/>
                    </a:srgbClr>
                  </a:gs>
                </a:gsLst>
                <a:lin ang="2700000" scaled="1"/>
                <a:tileRect/>
              </a:gra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2-7-19</a:t>
          </a:r>
        </a:p>
        <a:p>
          <a:pPr algn="ctr"/>
          <a:endParaRPr lang="en-US" sz="5400" b="1" cap="none" spc="150">
            <a:ln w="11430"/>
            <a:gradFill flip="none" rotWithShape="1">
              <a:gsLst>
                <a:gs pos="0">
                  <a:srgbClr val="F8F8F8">
                    <a:shade val="30000"/>
                    <a:satMod val="115000"/>
                  </a:srgbClr>
                </a:gs>
                <a:gs pos="50000">
                  <a:srgbClr val="F8F8F8">
                    <a:shade val="67500"/>
                    <a:satMod val="115000"/>
                  </a:srgbClr>
                </a:gs>
                <a:gs pos="100000">
                  <a:srgbClr val="F8F8F8">
                    <a:shade val="100000"/>
                    <a:satMod val="115000"/>
                  </a:srgbClr>
                </a:gs>
              </a:gsLst>
              <a:lin ang="2700000" scaled="1"/>
              <a:tileRect/>
            </a:gra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  <xdr:oneCellAnchor>
    <xdr:from>
      <xdr:col>21</xdr:col>
      <xdr:colOff>354016</xdr:colOff>
      <xdr:row>60</xdr:row>
      <xdr:rowOff>59823</xdr:rowOff>
    </xdr:from>
    <xdr:ext cx="1654171" cy="1344599"/>
    <xdr:sp macro="" textlink="">
      <xdr:nvSpPr>
        <xdr:cNvPr id="3" name="Rectangle 2"/>
        <xdr:cNvSpPr/>
      </xdr:nvSpPr>
      <xdr:spPr>
        <a:xfrm>
          <a:off x="6069016" y="15823698"/>
          <a:ext cx="1654171" cy="134459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n-US" sz="4000" b="1" cap="none" spc="150">
              <a:ln w="11430"/>
              <a:gradFill flip="none" rotWithShape="1">
                <a:gsLst>
                  <a:gs pos="0">
                    <a:srgbClr val="F8F8F8">
                      <a:shade val="30000"/>
                      <a:satMod val="115000"/>
                    </a:srgbClr>
                  </a:gs>
                  <a:gs pos="50000">
                    <a:srgbClr val="F8F8F8">
                      <a:shade val="67500"/>
                      <a:satMod val="115000"/>
                    </a:srgbClr>
                  </a:gs>
                  <a:gs pos="100000">
                    <a:srgbClr val="F8F8F8">
                      <a:shade val="100000"/>
                      <a:satMod val="115000"/>
                    </a:srgbClr>
                  </a:gs>
                </a:gsLst>
                <a:lin ang="2700000" scaled="1"/>
                <a:tileRect/>
              </a:gra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Draft</a:t>
          </a:r>
        </a:p>
        <a:p>
          <a:pPr algn="ctr"/>
          <a:r>
            <a:rPr lang="en-US" sz="4000" b="1" cap="none" spc="150">
              <a:ln w="11430"/>
              <a:gradFill flip="none" rotWithShape="1">
                <a:gsLst>
                  <a:gs pos="0">
                    <a:srgbClr val="F8F8F8">
                      <a:shade val="30000"/>
                      <a:satMod val="115000"/>
                    </a:srgbClr>
                  </a:gs>
                  <a:gs pos="50000">
                    <a:srgbClr val="F8F8F8">
                      <a:shade val="67500"/>
                      <a:satMod val="115000"/>
                    </a:srgbClr>
                  </a:gs>
                  <a:gs pos="100000">
                    <a:srgbClr val="F8F8F8">
                      <a:shade val="100000"/>
                      <a:satMod val="115000"/>
                    </a:srgbClr>
                  </a:gs>
                </a:gsLst>
                <a:lin ang="2700000" scaled="1"/>
                <a:tileRect/>
              </a:gra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2-7-19</a:t>
          </a:r>
        </a:p>
      </xdr:txBody>
    </xdr:sp>
    <xdr:clientData/>
  </xdr:oneCellAnchor>
  <xdr:oneCellAnchor>
    <xdr:from>
      <xdr:col>21</xdr:col>
      <xdr:colOff>449266</xdr:colOff>
      <xdr:row>91</xdr:row>
      <xdr:rowOff>59823</xdr:rowOff>
    </xdr:from>
    <xdr:ext cx="1654171" cy="1344599"/>
    <xdr:sp macro="" textlink="">
      <xdr:nvSpPr>
        <xdr:cNvPr id="4" name="Rectangle 3"/>
        <xdr:cNvSpPr/>
      </xdr:nvSpPr>
      <xdr:spPr>
        <a:xfrm>
          <a:off x="6164266" y="23310348"/>
          <a:ext cx="1654171" cy="134459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n-US" sz="4000" b="1" cap="none" spc="150">
              <a:ln w="11430"/>
              <a:gradFill flip="none" rotWithShape="1">
                <a:gsLst>
                  <a:gs pos="0">
                    <a:srgbClr val="F8F8F8">
                      <a:shade val="30000"/>
                      <a:satMod val="115000"/>
                    </a:srgbClr>
                  </a:gs>
                  <a:gs pos="50000">
                    <a:srgbClr val="F8F8F8">
                      <a:shade val="67500"/>
                      <a:satMod val="115000"/>
                    </a:srgbClr>
                  </a:gs>
                  <a:gs pos="100000">
                    <a:srgbClr val="F8F8F8">
                      <a:shade val="100000"/>
                      <a:satMod val="115000"/>
                    </a:srgbClr>
                  </a:gs>
                </a:gsLst>
                <a:lin ang="2700000" scaled="1"/>
                <a:tileRect/>
              </a:gra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Draft</a:t>
          </a:r>
        </a:p>
        <a:p>
          <a:pPr algn="ctr"/>
          <a:r>
            <a:rPr lang="en-US" sz="4000" b="1" cap="none" spc="150">
              <a:ln w="11430"/>
              <a:gradFill flip="none" rotWithShape="1">
                <a:gsLst>
                  <a:gs pos="0">
                    <a:srgbClr val="F8F8F8">
                      <a:shade val="30000"/>
                      <a:satMod val="115000"/>
                    </a:srgbClr>
                  </a:gs>
                  <a:gs pos="50000">
                    <a:srgbClr val="F8F8F8">
                      <a:shade val="67500"/>
                      <a:satMod val="115000"/>
                    </a:srgbClr>
                  </a:gs>
                  <a:gs pos="100000">
                    <a:srgbClr val="F8F8F8">
                      <a:shade val="100000"/>
                      <a:satMod val="115000"/>
                    </a:srgbClr>
                  </a:gs>
                </a:gsLst>
                <a:lin ang="2700000" scaled="1"/>
                <a:tileRect/>
              </a:gra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2-7-19</a:t>
          </a:r>
        </a:p>
      </xdr:txBody>
    </xdr:sp>
    <xdr:clientData/>
  </xdr:oneCellAnchor>
  <xdr:oneCellAnchor>
    <xdr:from>
      <xdr:col>21</xdr:col>
      <xdr:colOff>265136</xdr:colOff>
      <xdr:row>4</xdr:row>
      <xdr:rowOff>0</xdr:rowOff>
    </xdr:from>
    <xdr:ext cx="1484765" cy="1939570"/>
    <xdr:sp macro="" textlink="">
      <xdr:nvSpPr>
        <xdr:cNvPr id="5" name="Rectangle 4"/>
        <xdr:cNvSpPr/>
      </xdr:nvSpPr>
      <xdr:spPr>
        <a:xfrm>
          <a:off x="5980136" y="1476375"/>
          <a:ext cx="1484765" cy="193957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n-US" sz="3200" b="1" cap="none" spc="150">
              <a:ln w="11430"/>
              <a:gradFill flip="none" rotWithShape="1">
                <a:gsLst>
                  <a:gs pos="0">
                    <a:srgbClr val="F8F8F8">
                      <a:shade val="30000"/>
                      <a:satMod val="115000"/>
                    </a:srgbClr>
                  </a:gs>
                  <a:gs pos="50000">
                    <a:srgbClr val="F8F8F8">
                      <a:shade val="67500"/>
                      <a:satMod val="115000"/>
                    </a:srgbClr>
                  </a:gs>
                  <a:gs pos="100000">
                    <a:srgbClr val="F8F8F8">
                      <a:shade val="100000"/>
                      <a:satMod val="115000"/>
                    </a:srgbClr>
                  </a:gs>
                </a:gsLst>
                <a:lin ang="2700000" scaled="1"/>
                <a:tileRect/>
              </a:gra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Draft</a:t>
          </a:r>
        </a:p>
        <a:p>
          <a:pPr algn="ctr"/>
          <a:r>
            <a:rPr lang="en-US" sz="3200" b="1" cap="none" spc="150">
              <a:ln w="11430"/>
              <a:gradFill flip="none" rotWithShape="1">
                <a:gsLst>
                  <a:gs pos="0">
                    <a:srgbClr val="F8F8F8">
                      <a:shade val="30000"/>
                      <a:satMod val="115000"/>
                    </a:srgbClr>
                  </a:gs>
                  <a:gs pos="50000">
                    <a:srgbClr val="F8F8F8">
                      <a:shade val="67500"/>
                      <a:satMod val="115000"/>
                    </a:srgbClr>
                  </a:gs>
                  <a:gs pos="100000">
                    <a:srgbClr val="F8F8F8">
                      <a:shade val="100000"/>
                      <a:satMod val="115000"/>
                    </a:srgbClr>
                  </a:gs>
                </a:gsLst>
                <a:lin ang="2700000" scaled="1"/>
                <a:tileRect/>
              </a:gra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2/7/19</a:t>
          </a:r>
        </a:p>
        <a:p>
          <a:pPr algn="ctr"/>
          <a:endParaRPr lang="en-US" sz="5400" b="1" cap="none" spc="150">
            <a:ln w="11430"/>
            <a:gradFill flip="none" rotWithShape="1">
              <a:gsLst>
                <a:gs pos="0">
                  <a:srgbClr val="F8F8F8">
                    <a:shade val="30000"/>
                    <a:satMod val="115000"/>
                  </a:srgbClr>
                </a:gs>
                <a:gs pos="50000">
                  <a:srgbClr val="F8F8F8">
                    <a:shade val="67500"/>
                    <a:satMod val="115000"/>
                  </a:srgbClr>
                </a:gs>
                <a:gs pos="100000">
                  <a:srgbClr val="F8F8F8">
                    <a:shade val="100000"/>
                    <a:satMod val="115000"/>
                  </a:srgbClr>
                </a:gs>
              </a:gsLst>
              <a:lin ang="2700000" scaled="1"/>
              <a:tileRect/>
            </a:gra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642515</xdr:colOff>
      <xdr:row>30</xdr:row>
      <xdr:rowOff>12198</xdr:rowOff>
    </xdr:from>
    <xdr:ext cx="1610569" cy="1939570"/>
    <xdr:sp macro="" textlink="">
      <xdr:nvSpPr>
        <xdr:cNvPr id="3" name="Rectangle 2"/>
        <xdr:cNvSpPr/>
      </xdr:nvSpPr>
      <xdr:spPr>
        <a:xfrm>
          <a:off x="6357515" y="8537073"/>
          <a:ext cx="1610569" cy="193957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n-US" sz="3200" b="1" cap="none" spc="150">
              <a:ln w="11430"/>
              <a:gradFill flip="none" rotWithShape="1">
                <a:gsLst>
                  <a:gs pos="0">
                    <a:srgbClr val="F8F8F8">
                      <a:shade val="30000"/>
                      <a:satMod val="115000"/>
                    </a:srgbClr>
                  </a:gs>
                  <a:gs pos="50000">
                    <a:srgbClr val="F8F8F8">
                      <a:shade val="67500"/>
                      <a:satMod val="115000"/>
                    </a:srgbClr>
                  </a:gs>
                  <a:gs pos="100000">
                    <a:srgbClr val="F8F8F8">
                      <a:shade val="100000"/>
                      <a:satMod val="115000"/>
                    </a:srgbClr>
                  </a:gs>
                </a:gsLst>
                <a:lin ang="2700000" scaled="1"/>
                <a:tileRect/>
              </a:gra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Draft</a:t>
          </a:r>
        </a:p>
        <a:p>
          <a:pPr algn="ctr"/>
          <a:r>
            <a:rPr lang="en-US" sz="3200" b="1" cap="none" spc="150">
              <a:ln w="11430"/>
              <a:gradFill flip="none" rotWithShape="1">
                <a:gsLst>
                  <a:gs pos="0">
                    <a:srgbClr val="F8F8F8">
                      <a:shade val="30000"/>
                      <a:satMod val="115000"/>
                    </a:srgbClr>
                  </a:gs>
                  <a:gs pos="50000">
                    <a:srgbClr val="F8F8F8">
                      <a:shade val="67500"/>
                      <a:satMod val="115000"/>
                    </a:srgbClr>
                  </a:gs>
                  <a:gs pos="100000">
                    <a:srgbClr val="F8F8F8">
                      <a:shade val="100000"/>
                      <a:satMod val="115000"/>
                    </a:srgbClr>
                  </a:gs>
                </a:gsLst>
                <a:lin ang="2700000" scaled="1"/>
                <a:tileRect/>
              </a:gra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1-24-19</a:t>
          </a:r>
        </a:p>
        <a:p>
          <a:pPr algn="ctr"/>
          <a:endParaRPr lang="en-US" sz="5400" b="1" cap="none" spc="150">
            <a:ln w="11430"/>
            <a:gradFill flip="none" rotWithShape="1">
              <a:gsLst>
                <a:gs pos="0">
                  <a:srgbClr val="F8F8F8">
                    <a:shade val="30000"/>
                    <a:satMod val="115000"/>
                  </a:srgbClr>
                </a:gs>
                <a:gs pos="50000">
                  <a:srgbClr val="F8F8F8">
                    <a:shade val="67500"/>
                    <a:satMod val="115000"/>
                  </a:srgbClr>
                </a:gs>
                <a:gs pos="100000">
                  <a:srgbClr val="F8F8F8">
                    <a:shade val="100000"/>
                    <a:satMod val="115000"/>
                  </a:srgbClr>
                </a:gs>
              </a:gsLst>
              <a:lin ang="2700000" scaled="1"/>
              <a:tileRect/>
            </a:gra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  <xdr:oneCellAnchor>
    <xdr:from>
      <xdr:col>21</xdr:col>
      <xdr:colOff>214395</xdr:colOff>
      <xdr:row>60</xdr:row>
      <xdr:rowOff>59823</xdr:rowOff>
    </xdr:from>
    <xdr:ext cx="1933414" cy="1344599"/>
    <xdr:sp macro="" textlink="">
      <xdr:nvSpPr>
        <xdr:cNvPr id="4" name="Rectangle 3"/>
        <xdr:cNvSpPr/>
      </xdr:nvSpPr>
      <xdr:spPr>
        <a:xfrm>
          <a:off x="5929395" y="15823698"/>
          <a:ext cx="1933414" cy="134459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n-US" sz="4000" b="1" cap="none" spc="150">
              <a:ln w="11430"/>
              <a:gradFill flip="none" rotWithShape="1">
                <a:gsLst>
                  <a:gs pos="0">
                    <a:srgbClr val="F8F8F8">
                      <a:shade val="30000"/>
                      <a:satMod val="115000"/>
                    </a:srgbClr>
                  </a:gs>
                  <a:gs pos="50000">
                    <a:srgbClr val="F8F8F8">
                      <a:shade val="67500"/>
                      <a:satMod val="115000"/>
                    </a:srgbClr>
                  </a:gs>
                  <a:gs pos="100000">
                    <a:srgbClr val="F8F8F8">
                      <a:shade val="100000"/>
                      <a:satMod val="115000"/>
                    </a:srgbClr>
                  </a:gs>
                </a:gsLst>
                <a:lin ang="2700000" scaled="1"/>
                <a:tileRect/>
              </a:gra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Draft</a:t>
          </a:r>
        </a:p>
        <a:p>
          <a:pPr algn="ctr"/>
          <a:r>
            <a:rPr lang="en-US" sz="4000" b="1" cap="none" spc="150">
              <a:ln w="11430"/>
              <a:gradFill flip="none" rotWithShape="1">
                <a:gsLst>
                  <a:gs pos="0">
                    <a:srgbClr val="F8F8F8">
                      <a:shade val="30000"/>
                      <a:satMod val="115000"/>
                    </a:srgbClr>
                  </a:gs>
                  <a:gs pos="50000">
                    <a:srgbClr val="F8F8F8">
                      <a:shade val="67500"/>
                      <a:satMod val="115000"/>
                    </a:srgbClr>
                  </a:gs>
                  <a:gs pos="100000">
                    <a:srgbClr val="F8F8F8">
                      <a:shade val="100000"/>
                      <a:satMod val="115000"/>
                    </a:srgbClr>
                  </a:gs>
                </a:gsLst>
                <a:lin ang="2700000" scaled="1"/>
                <a:tileRect/>
              </a:gra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1-24-19</a:t>
          </a:r>
        </a:p>
      </xdr:txBody>
    </xdr:sp>
    <xdr:clientData/>
  </xdr:oneCellAnchor>
  <xdr:oneCellAnchor>
    <xdr:from>
      <xdr:col>21</xdr:col>
      <xdr:colOff>309645</xdr:colOff>
      <xdr:row>91</xdr:row>
      <xdr:rowOff>59823</xdr:rowOff>
    </xdr:from>
    <xdr:ext cx="1933414" cy="1344599"/>
    <xdr:sp macro="" textlink="">
      <xdr:nvSpPr>
        <xdr:cNvPr id="5" name="Rectangle 4"/>
        <xdr:cNvSpPr/>
      </xdr:nvSpPr>
      <xdr:spPr>
        <a:xfrm>
          <a:off x="6024645" y="23310348"/>
          <a:ext cx="1933414" cy="134459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n-US" sz="4000" b="1" cap="none" spc="150">
              <a:ln w="11430"/>
              <a:gradFill flip="none" rotWithShape="1">
                <a:gsLst>
                  <a:gs pos="0">
                    <a:srgbClr val="F8F8F8">
                      <a:shade val="30000"/>
                      <a:satMod val="115000"/>
                    </a:srgbClr>
                  </a:gs>
                  <a:gs pos="50000">
                    <a:srgbClr val="F8F8F8">
                      <a:shade val="67500"/>
                      <a:satMod val="115000"/>
                    </a:srgbClr>
                  </a:gs>
                  <a:gs pos="100000">
                    <a:srgbClr val="F8F8F8">
                      <a:shade val="100000"/>
                      <a:satMod val="115000"/>
                    </a:srgbClr>
                  </a:gs>
                </a:gsLst>
                <a:lin ang="2700000" scaled="1"/>
                <a:tileRect/>
              </a:gra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Draft</a:t>
          </a:r>
        </a:p>
        <a:p>
          <a:pPr algn="ctr"/>
          <a:r>
            <a:rPr lang="en-US" sz="4000" b="1" cap="none" spc="150">
              <a:ln w="11430"/>
              <a:gradFill flip="none" rotWithShape="1">
                <a:gsLst>
                  <a:gs pos="0">
                    <a:srgbClr val="F8F8F8">
                      <a:shade val="30000"/>
                      <a:satMod val="115000"/>
                    </a:srgbClr>
                  </a:gs>
                  <a:gs pos="50000">
                    <a:srgbClr val="F8F8F8">
                      <a:shade val="67500"/>
                      <a:satMod val="115000"/>
                    </a:srgbClr>
                  </a:gs>
                  <a:gs pos="100000">
                    <a:srgbClr val="F8F8F8">
                      <a:shade val="100000"/>
                      <a:satMod val="115000"/>
                    </a:srgbClr>
                  </a:gs>
                </a:gsLst>
                <a:lin ang="2700000" scaled="1"/>
                <a:tileRect/>
              </a:gra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1-24-19</a:t>
          </a:r>
        </a:p>
      </xdr:txBody>
    </xdr:sp>
    <xdr:clientData/>
  </xdr:oneCellAnchor>
  <xdr:oneCellAnchor>
    <xdr:from>
      <xdr:col>21</xdr:col>
      <xdr:colOff>151515</xdr:colOff>
      <xdr:row>4</xdr:row>
      <xdr:rowOff>0</xdr:rowOff>
    </xdr:from>
    <xdr:ext cx="1712007" cy="1939570"/>
    <xdr:sp macro="" textlink="">
      <xdr:nvSpPr>
        <xdr:cNvPr id="6" name="Rectangle 5"/>
        <xdr:cNvSpPr/>
      </xdr:nvSpPr>
      <xdr:spPr>
        <a:xfrm>
          <a:off x="5866515" y="1476375"/>
          <a:ext cx="1712007" cy="193957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n-US" sz="3200" b="1" cap="none" spc="150">
              <a:ln w="11430"/>
              <a:gradFill flip="none" rotWithShape="1">
                <a:gsLst>
                  <a:gs pos="0">
                    <a:srgbClr val="F8F8F8">
                      <a:shade val="30000"/>
                      <a:satMod val="115000"/>
                    </a:srgbClr>
                  </a:gs>
                  <a:gs pos="50000">
                    <a:srgbClr val="F8F8F8">
                      <a:shade val="67500"/>
                      <a:satMod val="115000"/>
                    </a:srgbClr>
                  </a:gs>
                  <a:gs pos="100000">
                    <a:srgbClr val="F8F8F8">
                      <a:shade val="100000"/>
                      <a:satMod val="115000"/>
                    </a:srgbClr>
                  </a:gs>
                </a:gsLst>
                <a:lin ang="2700000" scaled="1"/>
                <a:tileRect/>
              </a:gra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Draft</a:t>
          </a:r>
        </a:p>
        <a:p>
          <a:pPr algn="ctr"/>
          <a:r>
            <a:rPr lang="en-US" sz="3200" b="1" cap="none" spc="150">
              <a:ln w="11430"/>
              <a:gradFill flip="none" rotWithShape="1">
                <a:gsLst>
                  <a:gs pos="0">
                    <a:srgbClr val="F8F8F8">
                      <a:shade val="30000"/>
                      <a:satMod val="115000"/>
                    </a:srgbClr>
                  </a:gs>
                  <a:gs pos="50000">
                    <a:srgbClr val="F8F8F8">
                      <a:shade val="67500"/>
                      <a:satMod val="115000"/>
                    </a:srgbClr>
                  </a:gs>
                  <a:gs pos="100000">
                    <a:srgbClr val="F8F8F8">
                      <a:shade val="100000"/>
                      <a:satMod val="115000"/>
                    </a:srgbClr>
                  </a:gs>
                </a:gsLst>
                <a:lin ang="2700000" scaled="1"/>
                <a:tileRect/>
              </a:gra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1/24/19</a:t>
          </a:r>
        </a:p>
        <a:p>
          <a:pPr algn="ctr"/>
          <a:endParaRPr lang="en-US" sz="5400" b="1" cap="none" spc="150">
            <a:ln w="11430"/>
            <a:gradFill flip="none" rotWithShape="1">
              <a:gsLst>
                <a:gs pos="0">
                  <a:srgbClr val="F8F8F8">
                    <a:shade val="30000"/>
                    <a:satMod val="115000"/>
                  </a:srgbClr>
                </a:gs>
                <a:gs pos="50000">
                  <a:srgbClr val="F8F8F8">
                    <a:shade val="67500"/>
                    <a:satMod val="115000"/>
                  </a:srgbClr>
                </a:gs>
                <a:gs pos="100000">
                  <a:srgbClr val="F8F8F8">
                    <a:shade val="100000"/>
                    <a:satMod val="115000"/>
                  </a:srgbClr>
                </a:gs>
              </a:gsLst>
              <a:lin ang="2700000" scaled="1"/>
              <a:tileRect/>
            </a:gra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8"/>
  <sheetViews>
    <sheetView tabSelected="1" view="pageBreakPreview" zoomScaleNormal="100" zoomScaleSheetLayoutView="75" workbookViewId="0">
      <pane ySplit="1" topLeftCell="A91" activePane="bottomLeft" state="frozen"/>
      <selection pane="bottomLeft" activeCell="V98" sqref="V98"/>
    </sheetView>
  </sheetViews>
  <sheetFormatPr defaultRowHeight="12.75" x14ac:dyDescent="0.2"/>
  <cols>
    <col min="1" max="1" width="17.7109375" customWidth="1"/>
    <col min="2" max="4" width="8.7109375" style="1" hidden="1" customWidth="1"/>
    <col min="5" max="6" width="9.28515625" style="1" hidden="1" customWidth="1"/>
    <col min="7" max="11" width="9.7109375" style="1" hidden="1" customWidth="1"/>
    <col min="12" max="18" width="9.7109375" style="1" customWidth="1"/>
    <col min="19" max="19" width="33.7109375" hidden="1" customWidth="1"/>
    <col min="20" max="20" width="38.7109375" hidden="1" customWidth="1"/>
    <col min="21" max="21" width="0" hidden="1" customWidth="1"/>
    <col min="22" max="22" width="40.7109375" customWidth="1"/>
  </cols>
  <sheetData>
    <row r="1" spans="1:22" ht="39" thickBot="1" x14ac:dyDescent="0.25">
      <c r="A1" s="71" t="s">
        <v>137</v>
      </c>
      <c r="B1" s="10" t="s">
        <v>2</v>
      </c>
      <c r="C1" s="10" t="s">
        <v>1</v>
      </c>
      <c r="D1" s="10" t="s">
        <v>3</v>
      </c>
      <c r="E1" s="11" t="s">
        <v>56</v>
      </c>
      <c r="F1" s="11" t="s">
        <v>59</v>
      </c>
      <c r="G1" s="11" t="s">
        <v>127</v>
      </c>
      <c r="H1" s="11" t="s">
        <v>142</v>
      </c>
      <c r="I1" s="10" t="s">
        <v>144</v>
      </c>
      <c r="J1" s="10" t="s">
        <v>147</v>
      </c>
      <c r="K1" s="10" t="s">
        <v>146</v>
      </c>
      <c r="L1" s="10" t="s">
        <v>154</v>
      </c>
      <c r="M1" s="10" t="s">
        <v>145</v>
      </c>
      <c r="N1" s="10" t="s">
        <v>155</v>
      </c>
      <c r="O1" s="10" t="s">
        <v>156</v>
      </c>
      <c r="P1" s="11" t="s">
        <v>157</v>
      </c>
      <c r="Q1" s="11" t="s">
        <v>158</v>
      </c>
      <c r="R1" s="11" t="s">
        <v>159</v>
      </c>
      <c r="S1" s="51" t="s">
        <v>0</v>
      </c>
      <c r="T1" s="52"/>
      <c r="U1" s="85"/>
      <c r="V1" s="87" t="s">
        <v>128</v>
      </c>
    </row>
    <row r="2" spans="1:22" ht="25.5" x14ac:dyDescent="0.2">
      <c r="A2" s="6" t="s">
        <v>4</v>
      </c>
      <c r="B2" s="2">
        <v>766984</v>
      </c>
      <c r="C2" s="2">
        <v>951643</v>
      </c>
      <c r="D2" s="2">
        <v>780000</v>
      </c>
      <c r="E2" s="2">
        <v>953549</v>
      </c>
      <c r="F2" s="2">
        <v>919536</v>
      </c>
      <c r="G2" s="2">
        <v>963617</v>
      </c>
      <c r="H2" s="46">
        <v>966862</v>
      </c>
      <c r="I2" s="2">
        <v>930000</v>
      </c>
      <c r="J2" s="49">
        <v>931806</v>
      </c>
      <c r="K2" s="73">
        <v>950000</v>
      </c>
      <c r="L2" s="73">
        <v>983968</v>
      </c>
      <c r="M2" s="73">
        <v>950000</v>
      </c>
      <c r="N2" s="73">
        <v>1055000</v>
      </c>
      <c r="O2" s="73">
        <v>1007000</v>
      </c>
      <c r="P2" s="49">
        <f>SUM(O2-L2)</f>
        <v>23032</v>
      </c>
      <c r="Q2" s="27">
        <f>SUM(O2-M2)</f>
        <v>57000</v>
      </c>
      <c r="R2" s="27">
        <f>SUM(O2-N2)</f>
        <v>-48000</v>
      </c>
      <c r="S2" s="38" t="s">
        <v>13</v>
      </c>
      <c r="T2" s="8" t="s">
        <v>46</v>
      </c>
      <c r="U2" t="s">
        <v>53</v>
      </c>
      <c r="V2" s="88" t="s">
        <v>166</v>
      </c>
    </row>
    <row r="3" spans="1:22" ht="26.25" customHeight="1" x14ac:dyDescent="0.2">
      <c r="A3" s="4" t="s">
        <v>5</v>
      </c>
      <c r="B3" s="3">
        <v>0</v>
      </c>
      <c r="C3" s="3">
        <v>4000</v>
      </c>
      <c r="D3" s="3">
        <v>50000</v>
      </c>
      <c r="E3" s="3">
        <v>0</v>
      </c>
      <c r="F3" s="3">
        <v>97500</v>
      </c>
      <c r="G3" s="3">
        <v>0</v>
      </c>
      <c r="H3" s="46">
        <v>4689</v>
      </c>
      <c r="I3" s="3">
        <v>0</v>
      </c>
      <c r="J3" s="73">
        <v>0</v>
      </c>
      <c r="K3" s="73">
        <v>0</v>
      </c>
      <c r="L3" s="73">
        <v>0</v>
      </c>
      <c r="M3" s="73">
        <v>0</v>
      </c>
      <c r="N3" s="73">
        <v>0</v>
      </c>
      <c r="O3" s="73">
        <v>0</v>
      </c>
      <c r="P3" s="49">
        <f t="shared" ref="P3:P66" si="0">SUM(O3-L3)</f>
        <v>0</v>
      </c>
      <c r="Q3" s="27">
        <f t="shared" ref="Q3:Q66" si="1">SUM(O3-M3)</f>
        <v>0</v>
      </c>
      <c r="R3" s="27">
        <f t="shared" ref="R3:R66" si="2">SUM(O3-N3)</f>
        <v>0</v>
      </c>
      <c r="S3" s="22" t="s">
        <v>13</v>
      </c>
      <c r="V3" s="89" t="s">
        <v>13</v>
      </c>
    </row>
    <row r="4" spans="1:22" ht="25.5" x14ac:dyDescent="0.2">
      <c r="A4" s="4" t="s">
        <v>6</v>
      </c>
      <c r="B4" s="3">
        <v>20020</v>
      </c>
      <c r="C4" s="3">
        <v>19232</v>
      </c>
      <c r="D4" s="3">
        <v>19000</v>
      </c>
      <c r="E4" s="3">
        <v>22808</v>
      </c>
      <c r="F4" s="3">
        <v>29489</v>
      </c>
      <c r="G4" s="3">
        <v>46573</v>
      </c>
      <c r="H4" s="84">
        <v>32773</v>
      </c>
      <c r="I4" s="3">
        <v>42500</v>
      </c>
      <c r="J4" s="101">
        <v>32049</v>
      </c>
      <c r="K4" s="73">
        <v>39500</v>
      </c>
      <c r="L4" s="49">
        <v>37393</v>
      </c>
      <c r="M4" s="73">
        <v>39500</v>
      </c>
      <c r="N4" s="73">
        <v>42485</v>
      </c>
      <c r="O4" s="73">
        <v>41000</v>
      </c>
      <c r="P4" s="49">
        <f t="shared" si="0"/>
        <v>3607</v>
      </c>
      <c r="Q4" s="27">
        <f t="shared" si="1"/>
        <v>1500</v>
      </c>
      <c r="R4" s="27">
        <f t="shared" si="2"/>
        <v>-1485</v>
      </c>
      <c r="S4" s="22" t="s">
        <v>13</v>
      </c>
      <c r="V4" s="89" t="s">
        <v>13</v>
      </c>
    </row>
    <row r="5" spans="1:22" ht="25.5" x14ac:dyDescent="0.2">
      <c r="A5" s="4" t="s">
        <v>11</v>
      </c>
      <c r="B5" s="3">
        <v>11660</v>
      </c>
      <c r="C5" s="3">
        <v>10049</v>
      </c>
      <c r="D5" s="3">
        <v>11000</v>
      </c>
      <c r="E5" s="3">
        <v>11360</v>
      </c>
      <c r="F5" s="3">
        <v>13712</v>
      </c>
      <c r="G5" s="3">
        <v>18848</v>
      </c>
      <c r="H5" s="46">
        <v>19722</v>
      </c>
      <c r="I5" s="3">
        <v>20000</v>
      </c>
      <c r="J5" s="73">
        <v>19480</v>
      </c>
      <c r="K5" s="73">
        <v>20000</v>
      </c>
      <c r="L5" s="73">
        <v>19625</v>
      </c>
      <c r="M5" s="73">
        <v>20000</v>
      </c>
      <c r="N5" s="73">
        <v>19000</v>
      </c>
      <c r="O5" s="73">
        <v>20000</v>
      </c>
      <c r="P5" s="49">
        <f t="shared" si="0"/>
        <v>375</v>
      </c>
      <c r="Q5" s="27">
        <f t="shared" si="1"/>
        <v>0</v>
      </c>
      <c r="R5" s="27">
        <f t="shared" si="2"/>
        <v>1000</v>
      </c>
      <c r="S5" s="22" t="s">
        <v>13</v>
      </c>
      <c r="V5" s="88" t="s">
        <v>13</v>
      </c>
    </row>
    <row r="6" spans="1:22" ht="25.5" x14ac:dyDescent="0.2">
      <c r="A6" s="4" t="s">
        <v>41</v>
      </c>
      <c r="B6" s="3">
        <v>2082</v>
      </c>
      <c r="C6" s="3">
        <v>1927</v>
      </c>
      <c r="D6" s="3">
        <v>2000</v>
      </c>
      <c r="E6" s="3">
        <v>668</v>
      </c>
      <c r="F6" s="3">
        <v>1523</v>
      </c>
      <c r="G6" s="3">
        <v>3871</v>
      </c>
      <c r="H6" s="46">
        <v>5484</v>
      </c>
      <c r="I6" s="3">
        <v>5000</v>
      </c>
      <c r="J6" s="73">
        <v>4624</v>
      </c>
      <c r="K6" s="73">
        <v>5000</v>
      </c>
      <c r="L6" s="73">
        <v>4907</v>
      </c>
      <c r="M6" s="73">
        <v>5000</v>
      </c>
      <c r="N6" s="73">
        <v>5050</v>
      </c>
      <c r="O6" s="73">
        <v>5000</v>
      </c>
      <c r="P6" s="49">
        <f t="shared" si="0"/>
        <v>93</v>
      </c>
      <c r="Q6" s="27">
        <f t="shared" si="1"/>
        <v>0</v>
      </c>
      <c r="R6" s="27">
        <f t="shared" si="2"/>
        <v>-50</v>
      </c>
      <c r="S6" s="22" t="s">
        <v>13</v>
      </c>
      <c r="V6" s="89" t="s">
        <v>13</v>
      </c>
    </row>
    <row r="7" spans="1:22" ht="25.5" x14ac:dyDescent="0.2">
      <c r="A7" s="5" t="s">
        <v>7</v>
      </c>
      <c r="B7" s="3">
        <v>70240</v>
      </c>
      <c r="C7" s="3">
        <v>106560</v>
      </c>
      <c r="D7" s="3">
        <v>35000</v>
      </c>
      <c r="E7" s="3">
        <v>36197</v>
      </c>
      <c r="F7" s="3">
        <v>10553</v>
      </c>
      <c r="G7" s="3">
        <v>7352</v>
      </c>
      <c r="H7" s="46">
        <v>19646</v>
      </c>
      <c r="I7" s="3">
        <v>7000</v>
      </c>
      <c r="J7" s="73">
        <v>3228</v>
      </c>
      <c r="K7" s="73">
        <v>16500</v>
      </c>
      <c r="L7" s="73">
        <v>16747</v>
      </c>
      <c r="M7" s="73">
        <v>5000</v>
      </c>
      <c r="N7" s="73">
        <v>4600</v>
      </c>
      <c r="O7" s="73">
        <v>5000</v>
      </c>
      <c r="P7" s="49">
        <f t="shared" si="0"/>
        <v>-11747</v>
      </c>
      <c r="Q7" s="27">
        <f t="shared" si="1"/>
        <v>0</v>
      </c>
      <c r="R7" s="27">
        <f t="shared" si="2"/>
        <v>400</v>
      </c>
      <c r="S7" s="22" t="s">
        <v>13</v>
      </c>
      <c r="T7" s="8" t="s">
        <v>45</v>
      </c>
      <c r="U7" t="s">
        <v>52</v>
      </c>
      <c r="V7" s="88" t="s">
        <v>13</v>
      </c>
    </row>
    <row r="8" spans="1:22" ht="25.5" x14ac:dyDescent="0.2">
      <c r="A8" s="4" t="s">
        <v>8</v>
      </c>
      <c r="B8" s="3">
        <v>5309</v>
      </c>
      <c r="C8" s="3">
        <v>30015</v>
      </c>
      <c r="D8" s="3">
        <v>4000</v>
      </c>
      <c r="E8" s="3">
        <v>54685</v>
      </c>
      <c r="F8" s="3">
        <v>2862</v>
      </c>
      <c r="G8" s="3">
        <v>6355</v>
      </c>
      <c r="H8" s="46">
        <v>9300</v>
      </c>
      <c r="I8" s="3">
        <v>4300</v>
      </c>
      <c r="J8" s="73">
        <v>2150</v>
      </c>
      <c r="K8" s="73">
        <v>4300</v>
      </c>
      <c r="L8" s="101">
        <v>18805</v>
      </c>
      <c r="M8" s="101">
        <v>15500</v>
      </c>
      <c r="N8" s="101">
        <v>292927</v>
      </c>
      <c r="O8" s="101">
        <v>6500</v>
      </c>
      <c r="P8" s="49">
        <f t="shared" si="0"/>
        <v>-12305</v>
      </c>
      <c r="Q8" s="27">
        <f t="shared" si="1"/>
        <v>-9000</v>
      </c>
      <c r="R8" s="27">
        <f t="shared" si="2"/>
        <v>-286427</v>
      </c>
      <c r="S8" s="22" t="s">
        <v>13</v>
      </c>
      <c r="V8" s="108" t="s">
        <v>160</v>
      </c>
    </row>
    <row r="9" spans="1:22" ht="25.5" x14ac:dyDescent="0.2">
      <c r="A9" s="4" t="s">
        <v>42</v>
      </c>
      <c r="B9" s="3">
        <v>3091</v>
      </c>
      <c r="C9" s="3">
        <v>562</v>
      </c>
      <c r="D9" s="3">
        <v>680</v>
      </c>
      <c r="E9" s="3">
        <v>830</v>
      </c>
      <c r="F9" s="3">
        <v>1200</v>
      </c>
      <c r="G9" s="3">
        <v>236</v>
      </c>
      <c r="H9" s="46">
        <v>110</v>
      </c>
      <c r="I9" s="3">
        <v>250</v>
      </c>
      <c r="J9" s="73">
        <v>80</v>
      </c>
      <c r="K9" s="73">
        <v>250</v>
      </c>
      <c r="L9" s="73">
        <v>90</v>
      </c>
      <c r="M9" s="73">
        <v>250</v>
      </c>
      <c r="N9" s="73">
        <v>90</v>
      </c>
      <c r="O9" s="73">
        <v>100</v>
      </c>
      <c r="P9" s="49">
        <f t="shared" si="0"/>
        <v>10</v>
      </c>
      <c r="Q9" s="27">
        <f t="shared" si="1"/>
        <v>-150</v>
      </c>
      <c r="R9" s="27">
        <f t="shared" si="2"/>
        <v>10</v>
      </c>
      <c r="S9" s="22" t="s">
        <v>13</v>
      </c>
      <c r="V9" s="89"/>
    </row>
    <row r="10" spans="1:22" ht="26.25" customHeight="1" x14ac:dyDescent="0.2">
      <c r="A10" s="4" t="s">
        <v>57</v>
      </c>
      <c r="B10" s="3"/>
      <c r="C10" s="3"/>
      <c r="D10" s="3"/>
      <c r="E10" s="3">
        <v>1158</v>
      </c>
      <c r="F10" s="3">
        <v>1617</v>
      </c>
      <c r="G10" s="3">
        <v>11626</v>
      </c>
      <c r="H10" s="46">
        <v>0</v>
      </c>
      <c r="I10" s="3">
        <v>0</v>
      </c>
      <c r="J10" s="73">
        <v>151</v>
      </c>
      <c r="K10" s="73">
        <v>0</v>
      </c>
      <c r="L10" s="73">
        <v>783</v>
      </c>
      <c r="M10" s="73">
        <v>0</v>
      </c>
      <c r="N10" s="73">
        <v>0</v>
      </c>
      <c r="O10" s="73">
        <v>0</v>
      </c>
      <c r="P10" s="49">
        <f t="shared" si="0"/>
        <v>-783</v>
      </c>
      <c r="Q10" s="27">
        <f t="shared" si="1"/>
        <v>0</v>
      </c>
      <c r="R10" s="27">
        <f t="shared" si="2"/>
        <v>0</v>
      </c>
      <c r="S10" s="22" t="s">
        <v>13</v>
      </c>
      <c r="V10" s="88" t="s">
        <v>13</v>
      </c>
    </row>
    <row r="11" spans="1:22" ht="39" customHeight="1" x14ac:dyDescent="0.2">
      <c r="A11" s="4" t="s">
        <v>58</v>
      </c>
      <c r="B11" s="3">
        <v>0</v>
      </c>
      <c r="C11" s="3">
        <v>43168</v>
      </c>
      <c r="D11" s="3">
        <v>7575</v>
      </c>
      <c r="E11" s="3">
        <v>38554</v>
      </c>
      <c r="F11" s="3">
        <v>6844</v>
      </c>
      <c r="G11" s="3">
        <v>4800</v>
      </c>
      <c r="H11" s="46">
        <v>45652</v>
      </c>
      <c r="I11" s="3">
        <v>43600</v>
      </c>
      <c r="J11" s="49">
        <v>41895</v>
      </c>
      <c r="K11" s="73">
        <v>46300</v>
      </c>
      <c r="L11" s="73">
        <v>42842</v>
      </c>
      <c r="M11" s="49">
        <v>74500</v>
      </c>
      <c r="N11" s="49">
        <v>73820</v>
      </c>
      <c r="O11" s="49">
        <v>75130</v>
      </c>
      <c r="P11" s="49">
        <f t="shared" si="0"/>
        <v>32288</v>
      </c>
      <c r="Q11" s="27">
        <f t="shared" si="1"/>
        <v>630</v>
      </c>
      <c r="R11" s="27">
        <f t="shared" si="2"/>
        <v>1310</v>
      </c>
      <c r="S11" s="22" t="s">
        <v>13</v>
      </c>
      <c r="V11" s="89" t="s">
        <v>13</v>
      </c>
    </row>
    <row r="12" spans="1:22" ht="38.25" x14ac:dyDescent="0.2">
      <c r="A12" s="4" t="s">
        <v>9</v>
      </c>
      <c r="B12" s="3">
        <v>350000</v>
      </c>
      <c r="C12" s="3">
        <v>350000</v>
      </c>
      <c r="D12" s="3">
        <v>400000</v>
      </c>
      <c r="E12" s="3">
        <v>350000</v>
      </c>
      <c r="F12" s="3">
        <v>350000</v>
      </c>
      <c r="G12" s="3">
        <v>500000</v>
      </c>
      <c r="H12" s="46">
        <v>500000</v>
      </c>
      <c r="I12" s="3">
        <v>525000</v>
      </c>
      <c r="J12" s="73">
        <v>525000</v>
      </c>
      <c r="K12" s="73">
        <v>525000</v>
      </c>
      <c r="L12" s="73">
        <v>525000</v>
      </c>
      <c r="M12" s="49">
        <v>550000</v>
      </c>
      <c r="N12" s="49">
        <v>550000</v>
      </c>
      <c r="O12" s="49">
        <v>550000</v>
      </c>
      <c r="P12" s="49">
        <f t="shared" si="0"/>
        <v>25000</v>
      </c>
      <c r="Q12" s="27">
        <f t="shared" si="1"/>
        <v>0</v>
      </c>
      <c r="R12" s="27">
        <f t="shared" si="2"/>
        <v>0</v>
      </c>
      <c r="S12" s="39" t="s">
        <v>13</v>
      </c>
      <c r="T12" s="8" t="s">
        <v>46</v>
      </c>
      <c r="U12" t="s">
        <v>53</v>
      </c>
      <c r="V12" s="90" t="s">
        <v>13</v>
      </c>
    </row>
    <row r="13" spans="1:22" ht="25.5" x14ac:dyDescent="0.2">
      <c r="A13" s="4" t="s">
        <v>10</v>
      </c>
      <c r="B13" s="3">
        <v>4061</v>
      </c>
      <c r="C13" s="3">
        <v>634</v>
      </c>
      <c r="D13" s="3">
        <v>18000</v>
      </c>
      <c r="E13" s="3">
        <v>4985</v>
      </c>
      <c r="F13" s="3">
        <v>9127</v>
      </c>
      <c r="G13" s="3">
        <v>4601</v>
      </c>
      <c r="H13" s="46">
        <v>16009</v>
      </c>
      <c r="I13" s="3">
        <v>10000</v>
      </c>
      <c r="J13" s="73">
        <v>12742</v>
      </c>
      <c r="K13" s="73">
        <v>16000</v>
      </c>
      <c r="L13" s="73">
        <v>60585</v>
      </c>
      <c r="M13" s="73">
        <v>9000</v>
      </c>
      <c r="N13" s="73">
        <v>4775</v>
      </c>
      <c r="O13" s="73">
        <v>12500</v>
      </c>
      <c r="P13" s="49">
        <f t="shared" si="0"/>
        <v>-48085</v>
      </c>
      <c r="Q13" s="27">
        <f t="shared" si="1"/>
        <v>3500</v>
      </c>
      <c r="R13" s="27">
        <f t="shared" si="2"/>
        <v>7725</v>
      </c>
      <c r="S13" s="22" t="s">
        <v>13</v>
      </c>
      <c r="T13" s="8" t="s">
        <v>46</v>
      </c>
      <c r="U13" t="s">
        <v>53</v>
      </c>
      <c r="V13" s="88" t="s">
        <v>162</v>
      </c>
    </row>
    <row r="14" spans="1:22" ht="25.5" customHeight="1" x14ac:dyDescent="0.2">
      <c r="A14" s="4" t="s">
        <v>43</v>
      </c>
      <c r="B14" s="3">
        <v>95</v>
      </c>
      <c r="C14" s="3">
        <v>113</v>
      </c>
      <c r="D14" s="3">
        <v>0</v>
      </c>
      <c r="E14" s="3">
        <v>0</v>
      </c>
      <c r="F14" s="3">
        <v>4023</v>
      </c>
      <c r="G14" s="3">
        <v>0</v>
      </c>
      <c r="H14" s="47">
        <v>18939</v>
      </c>
      <c r="I14" s="3">
        <v>117725</v>
      </c>
      <c r="J14" s="101">
        <v>176007</v>
      </c>
      <c r="K14" s="73">
        <v>0</v>
      </c>
      <c r="L14" s="101">
        <v>17354</v>
      </c>
      <c r="M14" s="73">
        <v>0</v>
      </c>
      <c r="N14" s="73">
        <v>0</v>
      </c>
      <c r="O14" s="73">
        <v>0</v>
      </c>
      <c r="P14" s="49">
        <f t="shared" si="0"/>
        <v>-17354</v>
      </c>
      <c r="Q14" s="27">
        <f t="shared" si="1"/>
        <v>0</v>
      </c>
      <c r="R14" s="27">
        <f t="shared" si="2"/>
        <v>0</v>
      </c>
      <c r="S14" s="4" t="s">
        <v>13</v>
      </c>
      <c r="V14" s="89" t="s">
        <v>161</v>
      </c>
    </row>
    <row r="15" spans="1:22" ht="13.5" thickBot="1" x14ac:dyDescent="0.25">
      <c r="A15" s="15" t="s">
        <v>44</v>
      </c>
      <c r="B15" s="13">
        <f>SUM(B2:B14)</f>
        <v>1233542</v>
      </c>
      <c r="C15" s="13">
        <f t="shared" ref="C15:O15" si="3">SUM(C2:C14)</f>
        <v>1517903</v>
      </c>
      <c r="D15" s="13">
        <f t="shared" si="3"/>
        <v>1327255</v>
      </c>
      <c r="E15" s="13">
        <f t="shared" si="3"/>
        <v>1474794</v>
      </c>
      <c r="F15" s="13">
        <f t="shared" si="3"/>
        <v>1447986</v>
      </c>
      <c r="G15" s="13">
        <f t="shared" si="3"/>
        <v>1567879</v>
      </c>
      <c r="H15" s="48">
        <f t="shared" si="3"/>
        <v>1639186</v>
      </c>
      <c r="I15" s="48">
        <f t="shared" si="3"/>
        <v>1705375</v>
      </c>
      <c r="J15" s="48">
        <f t="shared" si="3"/>
        <v>1749212</v>
      </c>
      <c r="K15" s="48">
        <f t="shared" si="3"/>
        <v>1622850</v>
      </c>
      <c r="L15" s="48">
        <f t="shared" si="3"/>
        <v>1728099</v>
      </c>
      <c r="M15" s="48">
        <f t="shared" si="3"/>
        <v>1668750</v>
      </c>
      <c r="N15" s="48">
        <f t="shared" si="3"/>
        <v>2047747</v>
      </c>
      <c r="O15" s="14">
        <f t="shared" si="3"/>
        <v>1722230</v>
      </c>
      <c r="P15" s="107">
        <f t="shared" si="0"/>
        <v>-5869</v>
      </c>
      <c r="Q15" s="106">
        <f t="shared" si="1"/>
        <v>53480</v>
      </c>
      <c r="R15" s="106">
        <f t="shared" si="2"/>
        <v>-325517</v>
      </c>
      <c r="S15" s="15" t="s">
        <v>13</v>
      </c>
      <c r="V15" s="91"/>
    </row>
    <row r="16" spans="1:22" x14ac:dyDescent="0.2">
      <c r="A16" s="15"/>
      <c r="B16" s="13"/>
      <c r="C16" s="13"/>
      <c r="D16" s="13"/>
      <c r="E16" s="13"/>
      <c r="F16" s="13"/>
      <c r="G16" s="13"/>
      <c r="H16" s="13"/>
      <c r="I16" s="14"/>
      <c r="J16" s="14"/>
      <c r="K16" s="14"/>
      <c r="L16" s="14"/>
      <c r="M16" s="14"/>
      <c r="N16" s="14"/>
      <c r="O16" s="14"/>
      <c r="P16" s="49" t="s">
        <v>13</v>
      </c>
      <c r="Q16" s="27" t="s">
        <v>13</v>
      </c>
      <c r="R16" s="27" t="s">
        <v>13</v>
      </c>
      <c r="S16" s="15"/>
      <c r="V16" s="86"/>
    </row>
    <row r="17" spans="1:22" x14ac:dyDescent="0.2">
      <c r="A17" s="15"/>
      <c r="B17" s="13"/>
      <c r="C17" s="13"/>
      <c r="D17" s="13"/>
      <c r="E17" s="13"/>
      <c r="F17" s="13"/>
      <c r="G17" s="13"/>
      <c r="H17" s="13"/>
      <c r="I17" s="14"/>
      <c r="J17" s="14"/>
      <c r="K17" s="14"/>
      <c r="L17" s="14"/>
      <c r="M17" s="14"/>
      <c r="N17" s="14"/>
      <c r="O17" s="14"/>
      <c r="P17" s="49" t="s">
        <v>13</v>
      </c>
      <c r="Q17" s="27" t="s">
        <v>13</v>
      </c>
      <c r="R17" s="27" t="s">
        <v>13</v>
      </c>
      <c r="S17" s="15"/>
      <c r="V17" s="50"/>
    </row>
    <row r="18" spans="1:22" x14ac:dyDescent="0.2">
      <c r="A18" s="15"/>
      <c r="B18" s="13"/>
      <c r="C18" s="13"/>
      <c r="D18" s="13"/>
      <c r="E18" s="13"/>
      <c r="F18" s="13"/>
      <c r="G18" s="13"/>
      <c r="H18" s="13"/>
      <c r="I18" s="14"/>
      <c r="J18" s="14"/>
      <c r="K18" s="14"/>
      <c r="L18" s="14"/>
      <c r="M18" s="14"/>
      <c r="N18" s="14"/>
      <c r="O18" s="14"/>
      <c r="P18" s="49" t="s">
        <v>13</v>
      </c>
      <c r="Q18" s="27" t="s">
        <v>13</v>
      </c>
      <c r="R18" s="27" t="s">
        <v>13</v>
      </c>
      <c r="S18" s="15"/>
      <c r="V18" s="50"/>
    </row>
    <row r="19" spans="1:22" x14ac:dyDescent="0.2">
      <c r="A19" s="15"/>
      <c r="B19" s="13"/>
      <c r="C19" s="13"/>
      <c r="D19" s="13"/>
      <c r="E19" s="13"/>
      <c r="F19" s="13"/>
      <c r="G19" s="13"/>
      <c r="H19" s="13"/>
      <c r="I19" s="14"/>
      <c r="J19" s="14"/>
      <c r="K19" s="14"/>
      <c r="L19" s="14"/>
      <c r="M19" s="14"/>
      <c r="N19" s="14"/>
      <c r="O19" s="14"/>
      <c r="P19" s="49" t="s">
        <v>13</v>
      </c>
      <c r="Q19" s="27" t="s">
        <v>13</v>
      </c>
      <c r="R19" s="27" t="s">
        <v>13</v>
      </c>
      <c r="S19" s="15"/>
      <c r="V19" s="50"/>
    </row>
    <row r="20" spans="1:22" ht="40.5" customHeight="1" x14ac:dyDescent="0.2">
      <c r="A20" s="25" t="s">
        <v>86</v>
      </c>
      <c r="B20" s="19"/>
      <c r="C20" s="19"/>
      <c r="D20" s="19"/>
      <c r="E20" s="20">
        <v>504233</v>
      </c>
      <c r="F20" s="21">
        <v>542769</v>
      </c>
      <c r="G20" s="40">
        <v>589610</v>
      </c>
      <c r="H20" s="40">
        <v>613546</v>
      </c>
      <c r="I20" s="3">
        <v>636601</v>
      </c>
      <c r="J20" s="2">
        <v>631531</v>
      </c>
      <c r="K20" s="78">
        <v>654846</v>
      </c>
      <c r="L20" s="27">
        <v>661685</v>
      </c>
      <c r="M20" s="27">
        <v>709425</v>
      </c>
      <c r="N20" s="27">
        <v>710752</v>
      </c>
      <c r="O20" s="78">
        <v>753707</v>
      </c>
      <c r="P20" s="49">
        <f t="shared" si="0"/>
        <v>92022</v>
      </c>
      <c r="Q20" s="27">
        <f t="shared" si="1"/>
        <v>44282</v>
      </c>
      <c r="R20" s="27">
        <f t="shared" si="2"/>
        <v>42955</v>
      </c>
      <c r="S20" s="41" t="s">
        <v>13</v>
      </c>
      <c r="T20" s="8"/>
      <c r="V20" s="23" t="s">
        <v>172</v>
      </c>
    </row>
    <row r="21" spans="1:22" ht="27.75" customHeight="1" x14ac:dyDescent="0.2">
      <c r="A21" s="25" t="s">
        <v>87</v>
      </c>
      <c r="B21" s="3">
        <v>35793</v>
      </c>
      <c r="C21" s="3">
        <v>28853</v>
      </c>
      <c r="D21" s="3">
        <v>47450</v>
      </c>
      <c r="E21" s="3">
        <v>27913</v>
      </c>
      <c r="F21" s="3">
        <v>46243</v>
      </c>
      <c r="G21" s="34">
        <v>52761</v>
      </c>
      <c r="H21" s="34">
        <v>63243</v>
      </c>
      <c r="I21" s="3">
        <v>68950</v>
      </c>
      <c r="J21" s="2">
        <v>71119</v>
      </c>
      <c r="K21" s="2">
        <v>69285</v>
      </c>
      <c r="L21" s="2">
        <v>59399</v>
      </c>
      <c r="M21" s="27">
        <v>63800</v>
      </c>
      <c r="N21" s="27">
        <v>55000</v>
      </c>
      <c r="O21" s="27">
        <v>63800</v>
      </c>
      <c r="P21" s="49">
        <f t="shared" si="0"/>
        <v>4401</v>
      </c>
      <c r="Q21" s="27">
        <f t="shared" si="1"/>
        <v>0</v>
      </c>
      <c r="R21" s="27">
        <f t="shared" si="2"/>
        <v>8800</v>
      </c>
      <c r="S21" s="22" t="s">
        <v>13</v>
      </c>
      <c r="T21" s="8" t="s">
        <v>47</v>
      </c>
      <c r="V21" s="23" t="s">
        <v>13</v>
      </c>
    </row>
    <row r="22" spans="1:22" ht="24.75" customHeight="1" x14ac:dyDescent="0.2">
      <c r="A22" s="25" t="s">
        <v>94</v>
      </c>
      <c r="B22" s="3">
        <v>31995</v>
      </c>
      <c r="C22" s="3">
        <v>31537</v>
      </c>
      <c r="D22" s="3">
        <v>30360</v>
      </c>
      <c r="E22" s="3">
        <v>27907</v>
      </c>
      <c r="F22" s="3">
        <v>26367</v>
      </c>
      <c r="G22" s="34">
        <v>26852</v>
      </c>
      <c r="H22" s="34">
        <v>44236</v>
      </c>
      <c r="I22" s="3">
        <v>46360</v>
      </c>
      <c r="J22" s="2">
        <v>45066</v>
      </c>
      <c r="K22" s="2">
        <v>45760</v>
      </c>
      <c r="L22" s="2">
        <v>33029</v>
      </c>
      <c r="M22" s="2">
        <v>42500</v>
      </c>
      <c r="N22" s="2">
        <v>36288</v>
      </c>
      <c r="O22" s="2">
        <v>39000</v>
      </c>
      <c r="P22" s="49">
        <f t="shared" si="0"/>
        <v>5971</v>
      </c>
      <c r="Q22" s="27">
        <f t="shared" si="1"/>
        <v>-3500</v>
      </c>
      <c r="R22" s="78">
        <f t="shared" si="2"/>
        <v>2712</v>
      </c>
      <c r="S22" s="22" t="s">
        <v>13</v>
      </c>
      <c r="V22" s="23" t="s">
        <v>171</v>
      </c>
    </row>
    <row r="23" spans="1:22" ht="26.25" customHeight="1" x14ac:dyDescent="0.2">
      <c r="A23" s="25" t="s">
        <v>95</v>
      </c>
      <c r="B23" s="3">
        <v>16332</v>
      </c>
      <c r="C23" s="3">
        <v>17276</v>
      </c>
      <c r="D23" s="3">
        <v>13900</v>
      </c>
      <c r="E23" s="3">
        <v>11611</v>
      </c>
      <c r="F23" s="3">
        <v>15374</v>
      </c>
      <c r="G23" s="34">
        <v>20412</v>
      </c>
      <c r="H23" s="34">
        <v>21220</v>
      </c>
      <c r="I23" s="3">
        <v>22600</v>
      </c>
      <c r="J23" s="27">
        <v>18657</v>
      </c>
      <c r="K23" s="2">
        <v>22200</v>
      </c>
      <c r="L23" s="2">
        <v>19965</v>
      </c>
      <c r="M23" s="2">
        <v>23100</v>
      </c>
      <c r="N23" s="2">
        <v>22677</v>
      </c>
      <c r="O23" s="2">
        <v>23000</v>
      </c>
      <c r="P23" s="49">
        <f t="shared" si="0"/>
        <v>3035</v>
      </c>
      <c r="Q23" s="27">
        <f t="shared" si="1"/>
        <v>-100</v>
      </c>
      <c r="R23" s="27">
        <f t="shared" si="2"/>
        <v>323</v>
      </c>
      <c r="S23" s="22" t="s">
        <v>68</v>
      </c>
      <c r="V23" s="4" t="s">
        <v>13</v>
      </c>
    </row>
    <row r="24" spans="1:22" x14ac:dyDescent="0.2">
      <c r="A24" s="18" t="s">
        <v>12</v>
      </c>
      <c r="B24" s="16">
        <f>SUM(B20:B23)</f>
        <v>84120</v>
      </c>
      <c r="C24" s="16">
        <f>SUM(C20:C23)</f>
        <v>77666</v>
      </c>
      <c r="D24" s="16">
        <f>SUM(D20:D23)</f>
        <v>91710</v>
      </c>
      <c r="E24" s="16">
        <f>SUM(E20:E23)</f>
        <v>571664</v>
      </c>
      <c r="F24" s="16">
        <f t="shared" ref="F24:M24" si="4">SUM(F20:F23)</f>
        <v>630753</v>
      </c>
      <c r="G24" s="16">
        <f t="shared" si="4"/>
        <v>689635</v>
      </c>
      <c r="H24" s="16">
        <f t="shared" si="4"/>
        <v>742245</v>
      </c>
      <c r="I24" s="32">
        <f t="shared" si="4"/>
        <v>774511</v>
      </c>
      <c r="J24" s="32">
        <f t="shared" si="4"/>
        <v>766373</v>
      </c>
      <c r="K24" s="32">
        <f t="shared" si="4"/>
        <v>792091</v>
      </c>
      <c r="L24" s="32">
        <f>SUM(L20:L23)</f>
        <v>774078</v>
      </c>
      <c r="M24" s="32">
        <f t="shared" si="4"/>
        <v>838825</v>
      </c>
      <c r="N24" s="103">
        <f>SUM(N20:N23)</f>
        <v>824717</v>
      </c>
      <c r="O24" s="103">
        <f>SUM(O20:O23)</f>
        <v>879507</v>
      </c>
      <c r="P24" s="105">
        <f t="shared" si="0"/>
        <v>105429</v>
      </c>
      <c r="Q24" s="77">
        <f t="shared" si="1"/>
        <v>40682</v>
      </c>
      <c r="R24" s="77">
        <f t="shared" si="2"/>
        <v>54790</v>
      </c>
      <c r="S24" s="18" t="s">
        <v>13</v>
      </c>
      <c r="T24" s="55" t="s">
        <v>48</v>
      </c>
      <c r="U24" s="56"/>
      <c r="V24" s="31"/>
    </row>
    <row r="25" spans="1:22" x14ac:dyDescent="0.2">
      <c r="A25" s="25" t="s">
        <v>14</v>
      </c>
      <c r="B25" s="3">
        <v>57295</v>
      </c>
      <c r="C25" s="3">
        <v>65333</v>
      </c>
      <c r="D25" s="3">
        <v>76120</v>
      </c>
      <c r="E25" s="3">
        <v>77362</v>
      </c>
      <c r="F25" s="3">
        <v>96984</v>
      </c>
      <c r="G25" s="3">
        <v>107514</v>
      </c>
      <c r="H25" s="3">
        <v>126118</v>
      </c>
      <c r="I25" s="3">
        <v>131299</v>
      </c>
      <c r="J25" s="2">
        <v>128183</v>
      </c>
      <c r="K25" s="2">
        <v>123500</v>
      </c>
      <c r="L25" s="2">
        <v>124165</v>
      </c>
      <c r="M25" s="27">
        <v>128500</v>
      </c>
      <c r="N25" s="27">
        <v>125856</v>
      </c>
      <c r="O25" s="27">
        <v>128500</v>
      </c>
      <c r="P25" s="49">
        <f t="shared" si="0"/>
        <v>4335</v>
      </c>
      <c r="Q25" s="27">
        <f t="shared" si="1"/>
        <v>0</v>
      </c>
      <c r="R25" s="27">
        <f t="shared" si="2"/>
        <v>2644</v>
      </c>
      <c r="S25" s="22" t="s">
        <v>62</v>
      </c>
      <c r="T25" s="8" t="s">
        <v>48</v>
      </c>
      <c r="V25" s="23" t="s">
        <v>13</v>
      </c>
    </row>
    <row r="26" spans="1:22" x14ac:dyDescent="0.2">
      <c r="A26" s="25" t="s">
        <v>15</v>
      </c>
      <c r="B26" s="3">
        <v>2792</v>
      </c>
      <c r="C26" s="3">
        <v>3729</v>
      </c>
      <c r="D26" s="3">
        <v>4220</v>
      </c>
      <c r="E26" s="3">
        <v>3986</v>
      </c>
      <c r="F26" s="3">
        <v>4515</v>
      </c>
      <c r="G26" s="3">
        <v>5155</v>
      </c>
      <c r="H26" s="3">
        <v>5782</v>
      </c>
      <c r="I26" s="3">
        <v>6070</v>
      </c>
      <c r="J26" s="2">
        <v>5716</v>
      </c>
      <c r="K26" s="27">
        <v>5955</v>
      </c>
      <c r="L26" s="27">
        <v>5832</v>
      </c>
      <c r="M26" s="27">
        <v>6435</v>
      </c>
      <c r="N26" s="27">
        <v>5832</v>
      </c>
      <c r="O26" s="27">
        <v>6435</v>
      </c>
      <c r="P26" s="49">
        <f t="shared" si="0"/>
        <v>603</v>
      </c>
      <c r="Q26" s="27">
        <f t="shared" si="1"/>
        <v>0</v>
      </c>
      <c r="R26" s="27">
        <f t="shared" si="2"/>
        <v>603</v>
      </c>
      <c r="S26" s="4"/>
      <c r="V26" s="59" t="s">
        <v>13</v>
      </c>
    </row>
    <row r="27" spans="1:22" x14ac:dyDescent="0.2">
      <c r="A27" s="25" t="s">
        <v>16</v>
      </c>
      <c r="B27" s="3">
        <v>698</v>
      </c>
      <c r="C27" s="3">
        <v>731</v>
      </c>
      <c r="D27" s="3">
        <v>900</v>
      </c>
      <c r="E27" s="3">
        <v>739</v>
      </c>
      <c r="F27" s="3">
        <v>805</v>
      </c>
      <c r="G27" s="3">
        <v>908</v>
      </c>
      <c r="H27" s="3">
        <v>1029</v>
      </c>
      <c r="I27" s="3">
        <v>1050</v>
      </c>
      <c r="J27" s="2">
        <v>1015</v>
      </c>
      <c r="K27" s="2">
        <v>1100</v>
      </c>
      <c r="L27" s="2">
        <v>1036</v>
      </c>
      <c r="M27" s="2">
        <v>1200</v>
      </c>
      <c r="N27" s="2">
        <v>1040</v>
      </c>
      <c r="O27" s="2">
        <v>1200</v>
      </c>
      <c r="P27" s="49">
        <f t="shared" si="0"/>
        <v>164</v>
      </c>
      <c r="Q27" s="27">
        <f t="shared" si="1"/>
        <v>0</v>
      </c>
      <c r="R27" s="27">
        <f t="shared" si="2"/>
        <v>160</v>
      </c>
      <c r="S27" s="4"/>
      <c r="V27" s="50" t="s">
        <v>13</v>
      </c>
    </row>
    <row r="28" spans="1:22" x14ac:dyDescent="0.2">
      <c r="A28" s="43" t="s">
        <v>17</v>
      </c>
      <c r="B28" s="3">
        <v>29401</v>
      </c>
      <c r="C28" s="3">
        <v>34056</v>
      </c>
      <c r="D28" s="3">
        <v>39025</v>
      </c>
      <c r="E28" s="3">
        <v>34165</v>
      </c>
      <c r="F28" s="3">
        <v>38229</v>
      </c>
      <c r="G28" s="3">
        <v>41499</v>
      </c>
      <c r="H28" s="3">
        <v>45118</v>
      </c>
      <c r="I28" s="3">
        <v>48020</v>
      </c>
      <c r="J28" s="2">
        <v>46868</v>
      </c>
      <c r="K28" s="2">
        <v>49200</v>
      </c>
      <c r="L28" s="2">
        <v>47649</v>
      </c>
      <c r="M28" s="2">
        <v>52010</v>
      </c>
      <c r="N28" s="2">
        <v>51135</v>
      </c>
      <c r="O28" s="2">
        <v>55480</v>
      </c>
      <c r="P28" s="49">
        <f t="shared" si="0"/>
        <v>7831</v>
      </c>
      <c r="Q28" s="27">
        <f t="shared" si="1"/>
        <v>3470</v>
      </c>
      <c r="R28" s="27">
        <f t="shared" si="2"/>
        <v>4345</v>
      </c>
      <c r="S28" s="42">
        <v>1595</v>
      </c>
      <c r="V28" s="50"/>
    </row>
    <row r="29" spans="1:22" x14ac:dyDescent="0.2">
      <c r="A29" s="25" t="s">
        <v>18</v>
      </c>
      <c r="B29" s="3">
        <v>6878</v>
      </c>
      <c r="C29" s="3">
        <v>7965</v>
      </c>
      <c r="D29" s="3">
        <v>9128</v>
      </c>
      <c r="E29" s="3">
        <v>7990</v>
      </c>
      <c r="F29" s="3">
        <v>8941</v>
      </c>
      <c r="G29" s="3">
        <v>9705</v>
      </c>
      <c r="H29" s="3">
        <v>10552</v>
      </c>
      <c r="I29" s="3">
        <v>11230</v>
      </c>
      <c r="J29" s="2">
        <v>10961</v>
      </c>
      <c r="K29" s="2">
        <v>11505</v>
      </c>
      <c r="L29" s="2">
        <v>11143</v>
      </c>
      <c r="M29" s="2">
        <v>12163</v>
      </c>
      <c r="N29" s="2">
        <v>11960</v>
      </c>
      <c r="O29" s="2">
        <v>12785</v>
      </c>
      <c r="P29" s="49">
        <f t="shared" si="0"/>
        <v>1642</v>
      </c>
      <c r="Q29" s="27">
        <f t="shared" si="1"/>
        <v>622</v>
      </c>
      <c r="R29" s="27">
        <f t="shared" si="2"/>
        <v>825</v>
      </c>
      <c r="S29" s="42">
        <v>375</v>
      </c>
      <c r="V29" s="50"/>
    </row>
    <row r="30" spans="1:22" x14ac:dyDescent="0.2">
      <c r="A30" s="25" t="s">
        <v>19</v>
      </c>
      <c r="B30" s="3">
        <v>19162</v>
      </c>
      <c r="C30" s="3">
        <v>25868</v>
      </c>
      <c r="D30" s="3">
        <v>29754</v>
      </c>
      <c r="E30" s="3">
        <v>25630</v>
      </c>
      <c r="F30" s="3">
        <v>29945</v>
      </c>
      <c r="G30" s="3">
        <v>43145</v>
      </c>
      <c r="H30" s="83">
        <v>41713</v>
      </c>
      <c r="I30" s="3">
        <v>46635</v>
      </c>
      <c r="J30" s="2">
        <v>40926</v>
      </c>
      <c r="K30" s="27">
        <v>50328</v>
      </c>
      <c r="L30" s="27">
        <v>26368</v>
      </c>
      <c r="M30" s="27">
        <v>53934</v>
      </c>
      <c r="N30" s="27">
        <v>46565</v>
      </c>
      <c r="O30" s="27">
        <v>55120</v>
      </c>
      <c r="P30" s="49">
        <f t="shared" si="0"/>
        <v>28752</v>
      </c>
      <c r="Q30" s="27">
        <f t="shared" si="1"/>
        <v>1186</v>
      </c>
      <c r="R30" s="27">
        <f t="shared" si="2"/>
        <v>8555</v>
      </c>
      <c r="S30" s="42">
        <v>950</v>
      </c>
      <c r="V30" s="23" t="s">
        <v>13</v>
      </c>
    </row>
    <row r="31" spans="1:22" ht="22.5" x14ac:dyDescent="0.2">
      <c r="A31" s="25" t="s">
        <v>125</v>
      </c>
      <c r="B31" s="3">
        <v>2600</v>
      </c>
      <c r="C31" s="3">
        <v>3057</v>
      </c>
      <c r="D31" s="3">
        <v>4500</v>
      </c>
      <c r="E31" s="3">
        <v>3178</v>
      </c>
      <c r="F31" s="3">
        <v>3048</v>
      </c>
      <c r="G31" s="3">
        <v>4044</v>
      </c>
      <c r="H31" s="3">
        <v>11047</v>
      </c>
      <c r="I31" s="3">
        <v>12000</v>
      </c>
      <c r="J31" s="2">
        <v>12383</v>
      </c>
      <c r="K31" s="2">
        <v>12360</v>
      </c>
      <c r="L31" s="2">
        <v>13131</v>
      </c>
      <c r="M31" s="2">
        <v>14095</v>
      </c>
      <c r="N31" s="2">
        <v>13785</v>
      </c>
      <c r="O31" s="2">
        <v>15075</v>
      </c>
      <c r="P31" s="49">
        <f t="shared" si="0"/>
        <v>1944</v>
      </c>
      <c r="Q31" s="27">
        <f t="shared" si="1"/>
        <v>980</v>
      </c>
      <c r="R31" s="27">
        <f t="shared" si="2"/>
        <v>1290</v>
      </c>
      <c r="S31" s="4" t="s">
        <v>13</v>
      </c>
      <c r="V31" s="23" t="s">
        <v>13</v>
      </c>
    </row>
    <row r="32" spans="1:22" x14ac:dyDescent="0.2">
      <c r="A32" s="25" t="s">
        <v>60</v>
      </c>
      <c r="B32" s="3"/>
      <c r="C32" s="3"/>
      <c r="D32" s="3"/>
      <c r="E32" s="3"/>
      <c r="F32" s="3">
        <v>756</v>
      </c>
      <c r="G32" s="3">
        <v>114</v>
      </c>
      <c r="H32" s="3">
        <v>4508</v>
      </c>
      <c r="I32" s="3">
        <v>0</v>
      </c>
      <c r="J32" s="2">
        <v>0</v>
      </c>
      <c r="K32" s="2">
        <v>0</v>
      </c>
      <c r="L32" s="2">
        <v>4133</v>
      </c>
      <c r="M32" s="2">
        <v>2880</v>
      </c>
      <c r="N32" s="2">
        <v>2240</v>
      </c>
      <c r="O32" s="2">
        <v>2500</v>
      </c>
      <c r="P32" s="49">
        <f t="shared" si="0"/>
        <v>-1633</v>
      </c>
      <c r="Q32" s="27">
        <f t="shared" si="1"/>
        <v>-380</v>
      </c>
      <c r="R32" s="27">
        <f t="shared" si="2"/>
        <v>260</v>
      </c>
      <c r="S32" s="4"/>
      <c r="V32" s="50"/>
    </row>
    <row r="33" spans="1:22" x14ac:dyDescent="0.2">
      <c r="A33" s="18" t="s">
        <v>12</v>
      </c>
      <c r="B33" s="16">
        <f>SUM(B25:B31)</f>
        <v>118826</v>
      </c>
      <c r="C33" s="16">
        <f>SUM(C25:C31)</f>
        <v>140739</v>
      </c>
      <c r="D33" s="16">
        <f>SUM(D25:D31)</f>
        <v>163647</v>
      </c>
      <c r="E33" s="16">
        <f>SUM(E25:E31)</f>
        <v>153050</v>
      </c>
      <c r="F33" s="16">
        <f t="shared" ref="F33:O33" si="5">SUM(F25:F32)</f>
        <v>183223</v>
      </c>
      <c r="G33" s="16">
        <f t="shared" si="5"/>
        <v>212084</v>
      </c>
      <c r="H33" s="16">
        <f t="shared" si="5"/>
        <v>245867</v>
      </c>
      <c r="I33" s="16">
        <f t="shared" si="5"/>
        <v>256304</v>
      </c>
      <c r="J33" s="16">
        <f t="shared" si="5"/>
        <v>246052</v>
      </c>
      <c r="K33" s="16">
        <f t="shared" si="5"/>
        <v>253948</v>
      </c>
      <c r="L33" s="16">
        <f t="shared" si="5"/>
        <v>233457</v>
      </c>
      <c r="M33" s="16">
        <f t="shared" si="5"/>
        <v>271217</v>
      </c>
      <c r="N33" s="16">
        <f t="shared" si="5"/>
        <v>258413</v>
      </c>
      <c r="O33" s="16">
        <f t="shared" si="5"/>
        <v>277095</v>
      </c>
      <c r="P33" s="105">
        <f t="shared" si="0"/>
        <v>43638</v>
      </c>
      <c r="Q33" s="77">
        <f t="shared" si="1"/>
        <v>5878</v>
      </c>
      <c r="R33" s="77">
        <f t="shared" si="2"/>
        <v>18682</v>
      </c>
      <c r="S33" s="45" t="s">
        <v>13</v>
      </c>
      <c r="T33" s="57"/>
      <c r="U33" s="57"/>
      <c r="V33" s="31"/>
    </row>
    <row r="34" spans="1:22" x14ac:dyDescent="0.2">
      <c r="A34" s="81" t="s">
        <v>143</v>
      </c>
      <c r="B34" s="29"/>
      <c r="C34" s="29"/>
      <c r="D34" s="29"/>
      <c r="E34" s="29"/>
      <c r="F34" s="29"/>
      <c r="G34" s="29"/>
      <c r="H34" s="30">
        <v>0</v>
      </c>
      <c r="I34" s="30">
        <v>0</v>
      </c>
      <c r="J34" s="74">
        <v>0</v>
      </c>
      <c r="K34" s="74">
        <v>3000</v>
      </c>
      <c r="L34" s="74">
        <v>3839</v>
      </c>
      <c r="M34" s="74">
        <v>3200</v>
      </c>
      <c r="N34" s="74">
        <v>3200</v>
      </c>
      <c r="O34" s="74">
        <v>3200</v>
      </c>
      <c r="P34" s="49">
        <f t="shared" si="0"/>
        <v>-639</v>
      </c>
      <c r="Q34" s="27">
        <f t="shared" si="1"/>
        <v>0</v>
      </c>
      <c r="R34" s="27">
        <f t="shared" si="2"/>
        <v>0</v>
      </c>
      <c r="S34" s="24"/>
      <c r="T34" s="82"/>
      <c r="U34" s="82"/>
      <c r="V34" s="72" t="s">
        <v>13</v>
      </c>
    </row>
    <row r="35" spans="1:22" x14ac:dyDescent="0.2">
      <c r="A35" s="25" t="s">
        <v>20</v>
      </c>
      <c r="B35" s="3">
        <v>2721</v>
      </c>
      <c r="C35" s="3">
        <v>3861</v>
      </c>
      <c r="D35" s="3">
        <v>4550</v>
      </c>
      <c r="E35" s="3">
        <v>1676</v>
      </c>
      <c r="F35" s="3">
        <v>2521</v>
      </c>
      <c r="G35" s="3">
        <v>1664</v>
      </c>
      <c r="H35" s="3">
        <v>4657</v>
      </c>
      <c r="I35" s="3">
        <v>4100</v>
      </c>
      <c r="J35" s="2">
        <v>3191</v>
      </c>
      <c r="K35" s="2">
        <v>3100</v>
      </c>
      <c r="L35" s="2">
        <v>2026</v>
      </c>
      <c r="M35" s="2">
        <v>2400</v>
      </c>
      <c r="N35" s="2">
        <v>2150</v>
      </c>
      <c r="O35" s="2">
        <v>2650</v>
      </c>
      <c r="P35" s="49">
        <f t="shared" si="0"/>
        <v>624</v>
      </c>
      <c r="Q35" s="27">
        <f t="shared" si="1"/>
        <v>250</v>
      </c>
      <c r="R35" s="27">
        <f t="shared" si="2"/>
        <v>500</v>
      </c>
      <c r="S35" s="22" t="s">
        <v>13</v>
      </c>
      <c r="T35" s="8" t="s">
        <v>49</v>
      </c>
      <c r="U35" t="s">
        <v>55</v>
      </c>
      <c r="V35" s="59" t="s">
        <v>13</v>
      </c>
    </row>
    <row r="36" spans="1:22" ht="23.25" customHeight="1" x14ac:dyDescent="0.2">
      <c r="A36" s="100" t="s">
        <v>151</v>
      </c>
      <c r="B36" s="3">
        <v>26218</v>
      </c>
      <c r="C36" s="3">
        <v>34600</v>
      </c>
      <c r="D36" s="3">
        <v>39600</v>
      </c>
      <c r="E36" s="3">
        <v>30755</v>
      </c>
      <c r="F36" s="3">
        <v>32271</v>
      </c>
      <c r="G36" s="3">
        <v>33044</v>
      </c>
      <c r="H36" s="3">
        <v>32712</v>
      </c>
      <c r="I36" s="3">
        <v>47180</v>
      </c>
      <c r="J36" s="27">
        <v>48168</v>
      </c>
      <c r="K36" s="27">
        <v>49750</v>
      </c>
      <c r="L36" s="27">
        <v>40030</v>
      </c>
      <c r="M36" s="27">
        <v>45750</v>
      </c>
      <c r="N36" s="27">
        <v>47000</v>
      </c>
      <c r="O36" s="27">
        <v>45750</v>
      </c>
      <c r="P36" s="49">
        <f t="shared" si="0"/>
        <v>5720</v>
      </c>
      <c r="Q36" s="27">
        <f t="shared" si="1"/>
        <v>0</v>
      </c>
      <c r="R36" s="27">
        <f t="shared" si="2"/>
        <v>-1250</v>
      </c>
      <c r="S36" s="22" t="s">
        <v>13</v>
      </c>
      <c r="T36" s="8" t="s">
        <v>50</v>
      </c>
      <c r="U36" t="s">
        <v>54</v>
      </c>
      <c r="V36" s="23" t="s">
        <v>13</v>
      </c>
    </row>
    <row r="37" spans="1:22" x14ac:dyDescent="0.2">
      <c r="A37" s="25" t="s">
        <v>21</v>
      </c>
      <c r="B37" s="3">
        <v>3305</v>
      </c>
      <c r="C37" s="3">
        <v>3808</v>
      </c>
      <c r="D37" s="3">
        <v>3000</v>
      </c>
      <c r="E37" s="3">
        <v>3851</v>
      </c>
      <c r="F37" s="3">
        <v>3220</v>
      </c>
      <c r="G37" s="3">
        <v>3309</v>
      </c>
      <c r="H37" s="3">
        <v>3932</v>
      </c>
      <c r="I37" s="3">
        <v>3200</v>
      </c>
      <c r="J37" s="2">
        <v>3888</v>
      </c>
      <c r="K37" s="2">
        <v>3200</v>
      </c>
      <c r="L37" s="2">
        <v>4866</v>
      </c>
      <c r="M37" s="2">
        <v>3200</v>
      </c>
      <c r="N37" s="2">
        <v>4000</v>
      </c>
      <c r="O37" s="2">
        <v>3200</v>
      </c>
      <c r="P37" s="49">
        <f t="shared" si="0"/>
        <v>-1666</v>
      </c>
      <c r="Q37" s="27">
        <f t="shared" si="1"/>
        <v>0</v>
      </c>
      <c r="R37" s="27">
        <f t="shared" si="2"/>
        <v>-800</v>
      </c>
      <c r="S37" s="4"/>
      <c r="V37" s="50"/>
    </row>
    <row r="38" spans="1:22" x14ac:dyDescent="0.2">
      <c r="A38" s="25" t="s">
        <v>22</v>
      </c>
      <c r="B38" s="3">
        <v>2000</v>
      </c>
      <c r="C38" s="3">
        <v>2000</v>
      </c>
      <c r="D38" s="3">
        <v>2000</v>
      </c>
      <c r="E38" s="3">
        <v>2000</v>
      </c>
      <c r="F38" s="3">
        <v>2200</v>
      </c>
      <c r="G38" s="3">
        <v>2200</v>
      </c>
      <c r="H38" s="3">
        <v>1548</v>
      </c>
      <c r="I38" s="3">
        <v>1700</v>
      </c>
      <c r="J38" s="2">
        <v>1121</v>
      </c>
      <c r="K38" s="2">
        <v>1400</v>
      </c>
      <c r="L38" s="2">
        <v>905</v>
      </c>
      <c r="M38" s="2">
        <v>1400</v>
      </c>
      <c r="N38" s="2">
        <v>1400</v>
      </c>
      <c r="O38" s="2">
        <v>1400</v>
      </c>
      <c r="P38" s="49">
        <f t="shared" si="0"/>
        <v>495</v>
      </c>
      <c r="Q38" s="27">
        <f t="shared" si="1"/>
        <v>0</v>
      </c>
      <c r="R38" s="27">
        <f t="shared" si="2"/>
        <v>0</v>
      </c>
      <c r="S38" s="4"/>
      <c r="V38" s="50"/>
    </row>
    <row r="39" spans="1:22" ht="38.25" customHeight="1" x14ac:dyDescent="0.2">
      <c r="A39" s="25" t="s">
        <v>88</v>
      </c>
      <c r="B39" s="3">
        <v>17036</v>
      </c>
      <c r="C39" s="3">
        <v>15967</v>
      </c>
      <c r="D39" s="3">
        <v>19200</v>
      </c>
      <c r="E39" s="3">
        <v>15552</v>
      </c>
      <c r="F39" s="3">
        <v>17917</v>
      </c>
      <c r="G39" s="3">
        <v>10972</v>
      </c>
      <c r="H39" s="83">
        <v>12187</v>
      </c>
      <c r="I39" s="3">
        <v>6400</v>
      </c>
      <c r="J39" s="2">
        <v>5910</v>
      </c>
      <c r="K39" s="2">
        <v>4400</v>
      </c>
      <c r="L39" s="2">
        <v>2377</v>
      </c>
      <c r="M39" s="2">
        <v>4300</v>
      </c>
      <c r="N39" s="2">
        <v>3030</v>
      </c>
      <c r="O39" s="78">
        <v>12300</v>
      </c>
      <c r="P39" s="49">
        <f t="shared" si="0"/>
        <v>9923</v>
      </c>
      <c r="Q39" s="27">
        <f t="shared" si="1"/>
        <v>8000</v>
      </c>
      <c r="R39" s="78">
        <f t="shared" si="2"/>
        <v>9270</v>
      </c>
      <c r="S39" s="22" t="s">
        <v>13</v>
      </c>
      <c r="V39" s="23" t="s">
        <v>168</v>
      </c>
    </row>
    <row r="40" spans="1:22" x14ac:dyDescent="0.2">
      <c r="A40" s="25" t="s">
        <v>23</v>
      </c>
      <c r="B40" s="3">
        <v>5428</v>
      </c>
      <c r="C40" s="3">
        <v>6240</v>
      </c>
      <c r="D40" s="3">
        <v>9450</v>
      </c>
      <c r="E40" s="3">
        <v>8755</v>
      </c>
      <c r="F40" s="3">
        <v>4523</v>
      </c>
      <c r="G40" s="3">
        <v>3975</v>
      </c>
      <c r="H40" s="3">
        <v>4622</v>
      </c>
      <c r="I40" s="3">
        <v>4510</v>
      </c>
      <c r="J40" s="2">
        <v>6273</v>
      </c>
      <c r="K40" s="2">
        <v>5200</v>
      </c>
      <c r="L40" s="2">
        <v>5914</v>
      </c>
      <c r="M40" s="2">
        <v>5200</v>
      </c>
      <c r="N40" s="2">
        <v>6200</v>
      </c>
      <c r="O40" s="2">
        <v>5200</v>
      </c>
      <c r="P40" s="49">
        <f t="shared" si="0"/>
        <v>-714</v>
      </c>
      <c r="Q40" s="27">
        <f t="shared" si="1"/>
        <v>0</v>
      </c>
      <c r="R40" s="27">
        <f t="shared" si="2"/>
        <v>-1000</v>
      </c>
      <c r="S40" s="4"/>
      <c r="V40" s="23" t="s">
        <v>13</v>
      </c>
    </row>
    <row r="41" spans="1:22" ht="22.5" x14ac:dyDescent="0.2">
      <c r="A41" s="25" t="s">
        <v>89</v>
      </c>
      <c r="B41" s="3">
        <v>2128</v>
      </c>
      <c r="C41" s="3">
        <v>0</v>
      </c>
      <c r="D41" s="3">
        <v>2300</v>
      </c>
      <c r="E41" s="3">
        <v>1836</v>
      </c>
      <c r="F41" s="3">
        <v>312</v>
      </c>
      <c r="G41" s="3">
        <v>0</v>
      </c>
      <c r="H41" s="3">
        <v>229</v>
      </c>
      <c r="I41" s="3">
        <v>300</v>
      </c>
      <c r="J41" s="2">
        <v>206</v>
      </c>
      <c r="K41" s="2">
        <v>300</v>
      </c>
      <c r="L41" s="2">
        <v>275</v>
      </c>
      <c r="M41" s="2">
        <v>350</v>
      </c>
      <c r="N41" s="2">
        <v>275</v>
      </c>
      <c r="O41" s="2">
        <v>350</v>
      </c>
      <c r="P41" s="49">
        <f t="shared" si="0"/>
        <v>75</v>
      </c>
      <c r="Q41" s="27">
        <f t="shared" si="1"/>
        <v>0</v>
      </c>
      <c r="R41" s="27">
        <f t="shared" si="2"/>
        <v>75</v>
      </c>
      <c r="S41" s="4"/>
      <c r="V41" s="50"/>
    </row>
    <row r="42" spans="1:22" ht="24.75" customHeight="1" x14ac:dyDescent="0.2">
      <c r="A42" s="25" t="s">
        <v>132</v>
      </c>
      <c r="B42" s="3">
        <v>326</v>
      </c>
      <c r="C42" s="3">
        <v>864</v>
      </c>
      <c r="D42" s="3">
        <v>800</v>
      </c>
      <c r="E42" s="3">
        <v>805</v>
      </c>
      <c r="F42" s="3">
        <v>365</v>
      </c>
      <c r="G42" s="3">
        <v>737</v>
      </c>
      <c r="H42" s="3">
        <v>570</v>
      </c>
      <c r="I42" s="3">
        <v>1200</v>
      </c>
      <c r="J42" s="2">
        <v>403</v>
      </c>
      <c r="K42" s="27">
        <v>975</v>
      </c>
      <c r="L42" s="27">
        <v>718</v>
      </c>
      <c r="M42" s="27">
        <v>975</v>
      </c>
      <c r="N42" s="27">
        <v>1180</v>
      </c>
      <c r="O42" s="27">
        <v>1175</v>
      </c>
      <c r="P42" s="49">
        <f t="shared" si="0"/>
        <v>457</v>
      </c>
      <c r="Q42" s="27">
        <f t="shared" si="1"/>
        <v>200</v>
      </c>
      <c r="R42" s="27">
        <f t="shared" si="2"/>
        <v>-5</v>
      </c>
      <c r="S42" s="33" t="s">
        <v>69</v>
      </c>
      <c r="V42" s="4" t="s">
        <v>13</v>
      </c>
    </row>
    <row r="43" spans="1:22" ht="24.75" customHeight="1" x14ac:dyDescent="0.2">
      <c r="A43" s="25" t="s">
        <v>139</v>
      </c>
      <c r="B43" s="3">
        <v>742</v>
      </c>
      <c r="C43" s="3">
        <v>1998</v>
      </c>
      <c r="D43" s="3">
        <v>1600</v>
      </c>
      <c r="E43" s="3">
        <v>1312</v>
      </c>
      <c r="F43" s="3">
        <v>2471</v>
      </c>
      <c r="G43" s="3">
        <v>1948</v>
      </c>
      <c r="H43" s="3">
        <v>2137</v>
      </c>
      <c r="I43" s="3">
        <v>2850</v>
      </c>
      <c r="J43" s="2">
        <v>790</v>
      </c>
      <c r="K43" s="2">
        <v>3200</v>
      </c>
      <c r="L43" s="2">
        <v>2167</v>
      </c>
      <c r="M43" s="2">
        <v>3000</v>
      </c>
      <c r="N43" s="2">
        <v>1900</v>
      </c>
      <c r="O43" s="2">
        <v>3000</v>
      </c>
      <c r="P43" s="49">
        <f t="shared" si="0"/>
        <v>833</v>
      </c>
      <c r="Q43" s="27">
        <f t="shared" si="1"/>
        <v>0</v>
      </c>
      <c r="R43" s="27">
        <f t="shared" si="2"/>
        <v>1100</v>
      </c>
      <c r="V43" s="23" t="s">
        <v>13</v>
      </c>
    </row>
    <row r="44" spans="1:22" ht="25.5" customHeight="1" x14ac:dyDescent="0.2">
      <c r="A44" s="25" t="s">
        <v>90</v>
      </c>
      <c r="B44" s="3">
        <v>1964</v>
      </c>
      <c r="C44" s="3">
        <v>2070</v>
      </c>
      <c r="D44" s="3">
        <v>7200</v>
      </c>
      <c r="E44" s="3">
        <v>7082</v>
      </c>
      <c r="F44" s="3">
        <v>6783</v>
      </c>
      <c r="G44" s="3">
        <v>5499</v>
      </c>
      <c r="H44" s="3">
        <v>5238</v>
      </c>
      <c r="I44" s="3">
        <v>6550</v>
      </c>
      <c r="J44" s="2">
        <v>6299</v>
      </c>
      <c r="K44" s="2">
        <v>5700</v>
      </c>
      <c r="L44" s="27">
        <v>13645</v>
      </c>
      <c r="M44" s="2">
        <v>5800</v>
      </c>
      <c r="N44" s="2">
        <v>5530</v>
      </c>
      <c r="O44" s="2">
        <v>5800</v>
      </c>
      <c r="P44" s="49">
        <f t="shared" si="0"/>
        <v>-7845</v>
      </c>
      <c r="Q44" s="27">
        <f t="shared" si="1"/>
        <v>0</v>
      </c>
      <c r="R44" s="27">
        <f t="shared" si="2"/>
        <v>270</v>
      </c>
      <c r="S44" s="23" t="s">
        <v>13</v>
      </c>
      <c r="V44" s="4" t="s">
        <v>13</v>
      </c>
    </row>
    <row r="45" spans="1:22" ht="25.5" customHeight="1" x14ac:dyDescent="0.2">
      <c r="A45" s="25" t="s">
        <v>24</v>
      </c>
      <c r="B45" s="3">
        <v>3565</v>
      </c>
      <c r="C45" s="3">
        <v>1454</v>
      </c>
      <c r="D45" s="3">
        <v>2850</v>
      </c>
      <c r="E45" s="3">
        <v>2513</v>
      </c>
      <c r="F45" s="3">
        <v>1223</v>
      </c>
      <c r="G45" s="3">
        <v>440</v>
      </c>
      <c r="H45" s="3">
        <v>1430</v>
      </c>
      <c r="I45" s="3">
        <v>10500</v>
      </c>
      <c r="J45" s="2">
        <v>10853</v>
      </c>
      <c r="K45" s="27">
        <v>11200</v>
      </c>
      <c r="L45" s="27">
        <v>10568</v>
      </c>
      <c r="M45" s="27">
        <v>11200</v>
      </c>
      <c r="N45" s="27">
        <v>10728</v>
      </c>
      <c r="O45" s="27">
        <v>11200</v>
      </c>
      <c r="P45" s="49">
        <f t="shared" si="0"/>
        <v>632</v>
      </c>
      <c r="Q45" s="27">
        <f t="shared" si="1"/>
        <v>0</v>
      </c>
      <c r="R45" s="27">
        <f t="shared" si="2"/>
        <v>472</v>
      </c>
      <c r="S45" s="4" t="s">
        <v>13</v>
      </c>
      <c r="V45" s="23" t="s">
        <v>13</v>
      </c>
    </row>
    <row r="46" spans="1:22" x14ac:dyDescent="0.2">
      <c r="A46" s="18" t="s">
        <v>12</v>
      </c>
      <c r="B46" s="16">
        <f t="shared" ref="B46:J46" si="6">SUM(B35:B45)</f>
        <v>65433</v>
      </c>
      <c r="C46" s="16">
        <f t="shared" si="6"/>
        <v>72862</v>
      </c>
      <c r="D46" s="16">
        <f t="shared" si="6"/>
        <v>92550</v>
      </c>
      <c r="E46" s="16">
        <f t="shared" si="6"/>
        <v>76137</v>
      </c>
      <c r="F46" s="16">
        <f t="shared" si="6"/>
        <v>73806</v>
      </c>
      <c r="G46" s="16">
        <f t="shared" si="6"/>
        <v>63788</v>
      </c>
      <c r="H46" s="16">
        <f t="shared" si="6"/>
        <v>69262</v>
      </c>
      <c r="I46" s="16">
        <f t="shared" si="6"/>
        <v>88490</v>
      </c>
      <c r="J46" s="16">
        <f t="shared" si="6"/>
        <v>87102</v>
      </c>
      <c r="K46" s="16">
        <f>SUM(K34:K45)</f>
        <v>91425</v>
      </c>
      <c r="L46" s="16">
        <f>SUM(L34:L45)</f>
        <v>87330</v>
      </c>
      <c r="M46" s="16">
        <f>SUM(M34:M45)</f>
        <v>86775</v>
      </c>
      <c r="N46" s="16">
        <f t="shared" ref="N46:O46" si="7">SUM(N34:N45)</f>
        <v>86593</v>
      </c>
      <c r="O46" s="16">
        <f t="shared" si="7"/>
        <v>95225</v>
      </c>
      <c r="P46" s="105">
        <f t="shared" si="0"/>
        <v>7895</v>
      </c>
      <c r="Q46" s="77">
        <f t="shared" si="1"/>
        <v>8450</v>
      </c>
      <c r="R46" s="77">
        <f t="shared" si="2"/>
        <v>8632</v>
      </c>
      <c r="S46" s="17"/>
      <c r="V46" s="58"/>
    </row>
    <row r="47" spans="1:22" ht="22.5" x14ac:dyDescent="0.2">
      <c r="A47" s="25" t="s">
        <v>91</v>
      </c>
      <c r="B47" s="3">
        <v>16473</v>
      </c>
      <c r="C47" s="3">
        <v>12004</v>
      </c>
      <c r="D47" s="3">
        <v>21879</v>
      </c>
      <c r="E47" s="3">
        <v>12157</v>
      </c>
      <c r="F47" s="3">
        <v>13257</v>
      </c>
      <c r="G47" s="3">
        <v>13277</v>
      </c>
      <c r="H47" s="3">
        <v>11373</v>
      </c>
      <c r="I47" s="3">
        <v>14128</v>
      </c>
      <c r="J47" s="2">
        <v>11805</v>
      </c>
      <c r="K47" s="2">
        <v>14218</v>
      </c>
      <c r="L47" s="2">
        <v>11715</v>
      </c>
      <c r="M47" s="2">
        <v>14218</v>
      </c>
      <c r="N47" s="2">
        <v>11715</v>
      </c>
      <c r="O47" s="2">
        <v>14218</v>
      </c>
      <c r="P47" s="49">
        <f t="shared" si="0"/>
        <v>2503</v>
      </c>
      <c r="Q47" s="27">
        <f t="shared" si="1"/>
        <v>0</v>
      </c>
      <c r="R47" s="27">
        <f t="shared" si="2"/>
        <v>2503</v>
      </c>
      <c r="S47" s="4"/>
      <c r="V47" s="50"/>
    </row>
    <row r="48" spans="1:22" ht="25.5" x14ac:dyDescent="0.2">
      <c r="A48" s="25" t="s">
        <v>126</v>
      </c>
      <c r="B48" s="3">
        <v>40767</v>
      </c>
      <c r="C48" s="3">
        <v>40767</v>
      </c>
      <c r="D48" s="3">
        <v>42806</v>
      </c>
      <c r="E48" s="3">
        <v>42806</v>
      </c>
      <c r="F48" s="3">
        <v>44947</v>
      </c>
      <c r="G48" s="3">
        <v>49442</v>
      </c>
      <c r="H48" s="3">
        <v>49442</v>
      </c>
      <c r="I48" s="3">
        <v>49532</v>
      </c>
      <c r="J48" s="2">
        <v>49532</v>
      </c>
      <c r="K48" s="2">
        <v>48541</v>
      </c>
      <c r="L48" s="2">
        <v>48541</v>
      </c>
      <c r="M48" s="2">
        <v>48541</v>
      </c>
      <c r="N48" s="2">
        <v>48541</v>
      </c>
      <c r="O48" s="78">
        <v>61581</v>
      </c>
      <c r="P48" s="49">
        <f t="shared" si="0"/>
        <v>13040</v>
      </c>
      <c r="Q48" s="27">
        <f t="shared" si="1"/>
        <v>13040</v>
      </c>
      <c r="R48" s="78">
        <f t="shared" si="2"/>
        <v>13040</v>
      </c>
      <c r="S48" s="4"/>
      <c r="V48" s="4" t="s">
        <v>170</v>
      </c>
    </row>
    <row r="49" spans="1:22" ht="25.5" customHeight="1" x14ac:dyDescent="0.2">
      <c r="A49" s="25" t="s">
        <v>92</v>
      </c>
      <c r="B49" s="3">
        <v>8670</v>
      </c>
      <c r="C49" s="3">
        <v>9858</v>
      </c>
      <c r="D49" s="3">
        <v>9600</v>
      </c>
      <c r="E49" s="3">
        <v>10076</v>
      </c>
      <c r="F49" s="3">
        <v>13157</v>
      </c>
      <c r="G49" s="3">
        <v>16802</v>
      </c>
      <c r="H49" s="83">
        <v>9146</v>
      </c>
      <c r="I49" s="3">
        <v>2100</v>
      </c>
      <c r="J49" s="2">
        <v>2135</v>
      </c>
      <c r="K49" s="2">
        <v>2370</v>
      </c>
      <c r="L49" s="2">
        <v>2370</v>
      </c>
      <c r="M49" s="2">
        <v>2400</v>
      </c>
      <c r="N49" s="2">
        <v>2450</v>
      </c>
      <c r="O49" s="2">
        <v>2400</v>
      </c>
      <c r="P49" s="49">
        <f t="shared" si="0"/>
        <v>30</v>
      </c>
      <c r="Q49" s="27">
        <f t="shared" si="1"/>
        <v>0</v>
      </c>
      <c r="R49" s="27">
        <f t="shared" si="2"/>
        <v>-50</v>
      </c>
      <c r="S49" s="28" t="s">
        <v>70</v>
      </c>
      <c r="V49" s="23" t="s">
        <v>13</v>
      </c>
    </row>
    <row r="50" spans="1:22" ht="14.25" customHeight="1" x14ac:dyDescent="0.2">
      <c r="A50" s="25" t="s">
        <v>98</v>
      </c>
      <c r="B50" s="3">
        <v>587</v>
      </c>
      <c r="C50" s="3">
        <v>1302</v>
      </c>
      <c r="D50" s="3">
        <v>1660</v>
      </c>
      <c r="E50" s="3">
        <v>1653</v>
      </c>
      <c r="F50" s="3">
        <v>1589</v>
      </c>
      <c r="G50" s="3">
        <v>1043</v>
      </c>
      <c r="H50" s="3">
        <v>2444</v>
      </c>
      <c r="I50" s="3">
        <v>3360</v>
      </c>
      <c r="J50" s="2">
        <v>3217</v>
      </c>
      <c r="K50" s="2">
        <v>3360</v>
      </c>
      <c r="L50" s="2">
        <v>3625</v>
      </c>
      <c r="M50" s="2">
        <v>3420</v>
      </c>
      <c r="N50" s="2">
        <v>3215</v>
      </c>
      <c r="O50" s="2">
        <v>3600</v>
      </c>
      <c r="P50" s="49">
        <f t="shared" si="0"/>
        <v>-25</v>
      </c>
      <c r="Q50" s="27">
        <f t="shared" si="1"/>
        <v>180</v>
      </c>
      <c r="R50" s="27">
        <f t="shared" si="2"/>
        <v>385</v>
      </c>
      <c r="S50" s="24" t="s">
        <v>63</v>
      </c>
      <c r="V50" s="59" t="s">
        <v>13</v>
      </c>
    </row>
    <row r="51" spans="1:22" x14ac:dyDescent="0.2">
      <c r="A51" s="25" t="s">
        <v>25</v>
      </c>
      <c r="B51" s="3">
        <v>1017</v>
      </c>
      <c r="C51" s="3">
        <v>1547</v>
      </c>
      <c r="D51" s="3">
        <v>2250</v>
      </c>
      <c r="E51" s="3">
        <v>2993</v>
      </c>
      <c r="F51" s="3">
        <v>576</v>
      </c>
      <c r="G51" s="3">
        <v>251</v>
      </c>
      <c r="H51" s="3">
        <v>1559</v>
      </c>
      <c r="I51" s="3">
        <v>1900</v>
      </c>
      <c r="J51" s="3">
        <v>601</v>
      </c>
      <c r="K51" s="3">
        <v>2150</v>
      </c>
      <c r="L51" s="2">
        <v>2246</v>
      </c>
      <c r="M51" s="2">
        <v>2250</v>
      </c>
      <c r="N51" s="2">
        <v>2640</v>
      </c>
      <c r="O51" s="2">
        <v>2250</v>
      </c>
      <c r="P51" s="49">
        <f t="shared" si="0"/>
        <v>4</v>
      </c>
      <c r="Q51" s="27">
        <f t="shared" si="1"/>
        <v>0</v>
      </c>
      <c r="R51" s="27">
        <f t="shared" si="2"/>
        <v>-390</v>
      </c>
      <c r="S51" s="22" t="s">
        <v>13</v>
      </c>
      <c r="T51" s="8" t="s">
        <v>49</v>
      </c>
      <c r="U51" t="s">
        <v>55</v>
      </c>
      <c r="V51" s="23" t="s">
        <v>13</v>
      </c>
    </row>
    <row r="52" spans="1:22" x14ac:dyDescent="0.2">
      <c r="A52" s="18" t="s">
        <v>12</v>
      </c>
      <c r="B52" s="16">
        <f t="shared" ref="B52:O52" si="8">SUM(B47:B51)</f>
        <v>67514</v>
      </c>
      <c r="C52" s="16">
        <f t="shared" si="8"/>
        <v>65478</v>
      </c>
      <c r="D52" s="16">
        <f t="shared" si="8"/>
        <v>78195</v>
      </c>
      <c r="E52" s="16">
        <f t="shared" si="8"/>
        <v>69685</v>
      </c>
      <c r="F52" s="16">
        <f t="shared" si="8"/>
        <v>73526</v>
      </c>
      <c r="G52" s="16">
        <f t="shared" si="8"/>
        <v>80815</v>
      </c>
      <c r="H52" s="16">
        <f t="shared" si="8"/>
        <v>73964</v>
      </c>
      <c r="I52" s="16">
        <f t="shared" si="8"/>
        <v>71020</v>
      </c>
      <c r="J52" s="16">
        <f t="shared" si="8"/>
        <v>67290</v>
      </c>
      <c r="K52" s="16">
        <f t="shared" si="8"/>
        <v>70639</v>
      </c>
      <c r="L52" s="16">
        <f t="shared" si="8"/>
        <v>68497</v>
      </c>
      <c r="M52" s="16">
        <f t="shared" si="8"/>
        <v>70829</v>
      </c>
      <c r="N52" s="16">
        <f t="shared" si="8"/>
        <v>68561</v>
      </c>
      <c r="O52" s="16">
        <f t="shared" si="8"/>
        <v>84049</v>
      </c>
      <c r="P52" s="105">
        <f t="shared" si="0"/>
        <v>15552</v>
      </c>
      <c r="Q52" s="77">
        <f t="shared" si="1"/>
        <v>13220</v>
      </c>
      <c r="R52" s="77">
        <f t="shared" si="2"/>
        <v>15488</v>
      </c>
      <c r="S52" s="17"/>
      <c r="V52" s="58"/>
    </row>
    <row r="53" spans="1:22" ht="22.5" x14ac:dyDescent="0.2">
      <c r="A53" s="25" t="s">
        <v>93</v>
      </c>
      <c r="B53" s="3">
        <v>278</v>
      </c>
      <c r="C53" s="3">
        <v>935</v>
      </c>
      <c r="D53" s="3">
        <v>500</v>
      </c>
      <c r="E53" s="3">
        <v>500</v>
      </c>
      <c r="F53" s="3">
        <v>576</v>
      </c>
      <c r="G53" s="3">
        <v>560</v>
      </c>
      <c r="H53" s="83">
        <v>1175</v>
      </c>
      <c r="I53" s="3">
        <v>600</v>
      </c>
      <c r="J53" s="27">
        <v>623</v>
      </c>
      <c r="K53" s="2">
        <v>600</v>
      </c>
      <c r="L53" s="2">
        <v>842</v>
      </c>
      <c r="M53" s="2">
        <v>700</v>
      </c>
      <c r="N53" s="2">
        <v>400</v>
      </c>
      <c r="O53" s="2">
        <v>700</v>
      </c>
      <c r="P53" s="49">
        <f t="shared" si="0"/>
        <v>-142</v>
      </c>
      <c r="Q53" s="27">
        <f t="shared" si="1"/>
        <v>0</v>
      </c>
      <c r="R53" s="27">
        <f t="shared" si="2"/>
        <v>300</v>
      </c>
      <c r="S53" s="4"/>
      <c r="V53" s="79" t="s">
        <v>13</v>
      </c>
    </row>
    <row r="54" spans="1:22" hidden="1" x14ac:dyDescent="0.2">
      <c r="A54" s="25" t="s">
        <v>26</v>
      </c>
      <c r="B54" s="3">
        <v>123</v>
      </c>
      <c r="C54" s="3">
        <v>0</v>
      </c>
      <c r="D54" s="3">
        <v>150</v>
      </c>
      <c r="E54" s="3">
        <v>52</v>
      </c>
      <c r="F54" s="3">
        <v>0</v>
      </c>
      <c r="G54" s="3">
        <v>0</v>
      </c>
      <c r="H54" s="3">
        <v>0</v>
      </c>
      <c r="I54" s="3"/>
      <c r="J54" s="2"/>
      <c r="K54" s="2"/>
      <c r="L54" s="2"/>
      <c r="M54" s="2"/>
      <c r="N54" s="2"/>
      <c r="O54" s="2"/>
      <c r="P54" s="49">
        <f t="shared" si="0"/>
        <v>0</v>
      </c>
      <c r="Q54" s="27">
        <f t="shared" si="1"/>
        <v>0</v>
      </c>
      <c r="R54" s="27">
        <f t="shared" si="2"/>
        <v>0</v>
      </c>
      <c r="S54" s="4" t="s">
        <v>61</v>
      </c>
      <c r="V54" s="50"/>
    </row>
    <row r="55" spans="1:22" x14ac:dyDescent="0.2">
      <c r="A55" s="25" t="s">
        <v>27</v>
      </c>
      <c r="B55" s="3">
        <v>2992</v>
      </c>
      <c r="C55" s="3">
        <v>3111</v>
      </c>
      <c r="D55" s="3">
        <v>3700</v>
      </c>
      <c r="E55" s="3">
        <v>3624</v>
      </c>
      <c r="F55" s="3">
        <v>3700</v>
      </c>
      <c r="G55" s="3">
        <v>4071</v>
      </c>
      <c r="H55" s="3">
        <v>4236</v>
      </c>
      <c r="I55" s="3">
        <v>4900</v>
      </c>
      <c r="J55" s="2">
        <v>3920</v>
      </c>
      <c r="K55" s="2">
        <v>5100</v>
      </c>
      <c r="L55" s="2">
        <v>5360</v>
      </c>
      <c r="M55" s="2">
        <v>5100</v>
      </c>
      <c r="N55" s="2">
        <v>4450</v>
      </c>
      <c r="O55" s="2">
        <v>5100</v>
      </c>
      <c r="P55" s="49">
        <f t="shared" si="0"/>
        <v>-260</v>
      </c>
      <c r="Q55" s="27">
        <f t="shared" si="1"/>
        <v>0</v>
      </c>
      <c r="R55" s="27">
        <f t="shared" si="2"/>
        <v>650</v>
      </c>
      <c r="S55" s="4"/>
      <c r="V55" s="50"/>
    </row>
    <row r="56" spans="1:22" x14ac:dyDescent="0.2">
      <c r="A56" s="25" t="s">
        <v>28</v>
      </c>
      <c r="B56" s="3">
        <v>329</v>
      </c>
      <c r="C56" s="3">
        <v>712</v>
      </c>
      <c r="D56" s="3">
        <v>500</v>
      </c>
      <c r="E56" s="3">
        <v>394</v>
      </c>
      <c r="F56" s="3">
        <v>431</v>
      </c>
      <c r="G56" s="3">
        <v>529</v>
      </c>
      <c r="H56" s="3">
        <v>667</v>
      </c>
      <c r="I56" s="3">
        <v>1100</v>
      </c>
      <c r="J56" s="2">
        <v>1104</v>
      </c>
      <c r="K56" s="27">
        <v>850</v>
      </c>
      <c r="L56" s="27">
        <v>582</v>
      </c>
      <c r="M56" s="27">
        <v>650</v>
      </c>
      <c r="N56" s="27">
        <v>515</v>
      </c>
      <c r="O56" s="27">
        <v>650</v>
      </c>
      <c r="P56" s="49">
        <f t="shared" si="0"/>
        <v>68</v>
      </c>
      <c r="Q56" s="27">
        <f t="shared" si="1"/>
        <v>0</v>
      </c>
      <c r="R56" s="27">
        <f t="shared" si="2"/>
        <v>135</v>
      </c>
      <c r="S56" s="4"/>
      <c r="V56" s="50" t="s">
        <v>13</v>
      </c>
    </row>
    <row r="57" spans="1:22" x14ac:dyDescent="0.2">
      <c r="A57" s="25" t="s">
        <v>29</v>
      </c>
      <c r="B57" s="3">
        <v>3609</v>
      </c>
      <c r="C57" s="3">
        <v>3720</v>
      </c>
      <c r="D57" s="3">
        <v>3625</v>
      </c>
      <c r="E57" s="3">
        <v>3231</v>
      </c>
      <c r="F57" s="3">
        <v>3578</v>
      </c>
      <c r="G57" s="3">
        <v>4444</v>
      </c>
      <c r="H57" s="3">
        <v>3360</v>
      </c>
      <c r="I57" s="3">
        <v>3700</v>
      </c>
      <c r="J57" s="2">
        <v>3849</v>
      </c>
      <c r="K57" s="2">
        <v>3900</v>
      </c>
      <c r="L57" s="2">
        <v>3610</v>
      </c>
      <c r="M57" s="2">
        <v>4100</v>
      </c>
      <c r="N57" s="2">
        <v>2975</v>
      </c>
      <c r="O57" s="2">
        <v>4100</v>
      </c>
      <c r="P57" s="49">
        <f t="shared" si="0"/>
        <v>490</v>
      </c>
      <c r="Q57" s="27">
        <f t="shared" si="1"/>
        <v>0</v>
      </c>
      <c r="R57" s="27">
        <f t="shared" si="2"/>
        <v>1125</v>
      </c>
      <c r="S57" s="4"/>
      <c r="V57" s="50"/>
    </row>
    <row r="58" spans="1:22" ht="33.75" x14ac:dyDescent="0.2">
      <c r="A58" s="25" t="s">
        <v>99</v>
      </c>
      <c r="B58" s="3">
        <v>3579</v>
      </c>
      <c r="C58" s="3">
        <v>4471</v>
      </c>
      <c r="D58" s="3">
        <v>5200</v>
      </c>
      <c r="E58" s="3">
        <v>4909</v>
      </c>
      <c r="F58" s="3">
        <v>4744</v>
      </c>
      <c r="G58" s="3">
        <v>3580</v>
      </c>
      <c r="H58" s="3">
        <v>2815</v>
      </c>
      <c r="I58" s="3">
        <v>4400</v>
      </c>
      <c r="J58" s="2">
        <v>3158</v>
      </c>
      <c r="K58" s="27">
        <v>4500</v>
      </c>
      <c r="L58" s="27">
        <v>4879</v>
      </c>
      <c r="M58" s="27">
        <v>4000</v>
      </c>
      <c r="N58" s="27">
        <v>2770</v>
      </c>
      <c r="O58" s="27">
        <v>3800</v>
      </c>
      <c r="P58" s="49">
        <f t="shared" si="0"/>
        <v>-1079</v>
      </c>
      <c r="Q58" s="27">
        <f t="shared" si="1"/>
        <v>-200</v>
      </c>
      <c r="R58" s="27">
        <f t="shared" si="2"/>
        <v>1030</v>
      </c>
      <c r="S58" s="4"/>
      <c r="V58" s="50"/>
    </row>
    <row r="59" spans="1:22" ht="33.75" x14ac:dyDescent="0.2">
      <c r="A59" s="25" t="s">
        <v>100</v>
      </c>
      <c r="B59" s="3">
        <v>5328</v>
      </c>
      <c r="C59" s="3">
        <v>10060</v>
      </c>
      <c r="D59" s="3">
        <v>8000</v>
      </c>
      <c r="E59" s="3">
        <v>8812</v>
      </c>
      <c r="F59" s="3">
        <v>6949</v>
      </c>
      <c r="G59" s="3">
        <v>7064</v>
      </c>
      <c r="H59" s="83">
        <v>11641</v>
      </c>
      <c r="I59" s="3">
        <v>9500</v>
      </c>
      <c r="J59" s="27">
        <v>9294</v>
      </c>
      <c r="K59" s="27">
        <v>9000</v>
      </c>
      <c r="L59" s="27">
        <v>7681</v>
      </c>
      <c r="M59" s="27">
        <v>9000</v>
      </c>
      <c r="N59" s="27">
        <v>9360</v>
      </c>
      <c r="O59" s="27">
        <v>9000</v>
      </c>
      <c r="P59" s="49">
        <f t="shared" si="0"/>
        <v>1319</v>
      </c>
      <c r="Q59" s="27">
        <f t="shared" si="1"/>
        <v>0</v>
      </c>
      <c r="R59" s="27">
        <f t="shared" si="2"/>
        <v>-360</v>
      </c>
      <c r="S59" s="4"/>
      <c r="V59" s="79" t="s">
        <v>13</v>
      </c>
    </row>
    <row r="60" spans="1:22" ht="22.5" x14ac:dyDescent="0.2">
      <c r="A60" s="25" t="s">
        <v>101</v>
      </c>
      <c r="B60" s="3">
        <v>0</v>
      </c>
      <c r="C60" s="3">
        <v>0</v>
      </c>
      <c r="D60" s="3">
        <v>0</v>
      </c>
      <c r="E60" s="3">
        <v>0</v>
      </c>
      <c r="F60" s="3">
        <v>14999</v>
      </c>
      <c r="G60" s="3">
        <v>13488</v>
      </c>
      <c r="H60" s="3">
        <v>17452</v>
      </c>
      <c r="I60" s="3">
        <v>18800</v>
      </c>
      <c r="J60" s="27">
        <v>17350</v>
      </c>
      <c r="K60" s="27">
        <v>19200</v>
      </c>
      <c r="L60" s="27">
        <v>12807</v>
      </c>
      <c r="M60" s="27">
        <v>19300</v>
      </c>
      <c r="N60" s="27">
        <v>15000</v>
      </c>
      <c r="O60" s="27">
        <v>16800</v>
      </c>
      <c r="P60" s="49">
        <f t="shared" si="0"/>
        <v>3993</v>
      </c>
      <c r="Q60" s="27">
        <f t="shared" si="1"/>
        <v>-2500</v>
      </c>
      <c r="R60" s="27">
        <f t="shared" si="2"/>
        <v>1800</v>
      </c>
      <c r="S60" s="36" t="s">
        <v>82</v>
      </c>
      <c r="T60" s="8" t="s">
        <v>48</v>
      </c>
      <c r="U60" t="s">
        <v>53</v>
      </c>
      <c r="V60" s="23" t="s">
        <v>13</v>
      </c>
    </row>
    <row r="61" spans="1:22" x14ac:dyDescent="0.2">
      <c r="A61" s="25" t="s">
        <v>30</v>
      </c>
      <c r="B61" s="3">
        <v>4152</v>
      </c>
      <c r="C61" s="3">
        <v>3016</v>
      </c>
      <c r="D61" s="3">
        <v>3500</v>
      </c>
      <c r="E61" s="3">
        <v>3081</v>
      </c>
      <c r="F61" s="3">
        <v>3388</v>
      </c>
      <c r="G61" s="3">
        <v>4551</v>
      </c>
      <c r="H61" s="3">
        <v>2894</v>
      </c>
      <c r="I61" s="3">
        <v>3200</v>
      </c>
      <c r="J61" s="2">
        <v>3441</v>
      </c>
      <c r="K61" s="27">
        <v>3200</v>
      </c>
      <c r="L61" s="27">
        <v>3734</v>
      </c>
      <c r="M61" s="27">
        <v>3200</v>
      </c>
      <c r="N61" s="27">
        <v>3600</v>
      </c>
      <c r="O61" s="27">
        <v>3500</v>
      </c>
      <c r="P61" s="49">
        <f t="shared" si="0"/>
        <v>-234</v>
      </c>
      <c r="Q61" s="27">
        <f t="shared" si="1"/>
        <v>300</v>
      </c>
      <c r="R61" s="27">
        <f t="shared" si="2"/>
        <v>-100</v>
      </c>
      <c r="S61" s="28" t="s">
        <v>71</v>
      </c>
      <c r="V61" s="50"/>
    </row>
    <row r="62" spans="1:22" ht="15.75" customHeight="1" x14ac:dyDescent="0.2">
      <c r="A62" s="25" t="s">
        <v>31</v>
      </c>
      <c r="B62" s="3">
        <v>19987</v>
      </c>
      <c r="C62" s="3">
        <v>23082</v>
      </c>
      <c r="D62" s="3">
        <v>25400</v>
      </c>
      <c r="E62" s="3">
        <v>29996</v>
      </c>
      <c r="F62" s="3">
        <v>32949</v>
      </c>
      <c r="G62" s="3">
        <v>40464</v>
      </c>
      <c r="H62" s="3">
        <v>41112</v>
      </c>
      <c r="I62" s="3">
        <v>46560</v>
      </c>
      <c r="J62" s="2">
        <v>41211</v>
      </c>
      <c r="K62" s="2">
        <v>46560</v>
      </c>
      <c r="L62" s="2">
        <v>49545</v>
      </c>
      <c r="M62" s="2">
        <v>48500</v>
      </c>
      <c r="N62" s="2">
        <v>48380</v>
      </c>
      <c r="O62" s="2">
        <v>49000</v>
      </c>
      <c r="P62" s="49">
        <f t="shared" si="0"/>
        <v>-545</v>
      </c>
      <c r="Q62" s="27">
        <f t="shared" si="1"/>
        <v>500</v>
      </c>
      <c r="R62" s="27">
        <f t="shared" si="2"/>
        <v>620</v>
      </c>
      <c r="S62" s="33" t="s">
        <v>72</v>
      </c>
      <c r="T62" s="8" t="s">
        <v>51</v>
      </c>
      <c r="U62" t="s">
        <v>53</v>
      </c>
      <c r="V62" s="50"/>
    </row>
    <row r="63" spans="1:22" ht="14.25" customHeight="1" x14ac:dyDescent="0.2">
      <c r="A63" s="25" t="s">
        <v>65</v>
      </c>
      <c r="B63" s="3">
        <v>0</v>
      </c>
      <c r="C63" s="3">
        <v>640</v>
      </c>
      <c r="D63" s="3">
        <v>5500</v>
      </c>
      <c r="E63" s="3">
        <v>9741</v>
      </c>
      <c r="F63" s="3">
        <v>11704</v>
      </c>
      <c r="G63" s="3">
        <v>3405</v>
      </c>
      <c r="H63" s="3">
        <v>2406</v>
      </c>
      <c r="I63" s="3">
        <v>4100</v>
      </c>
      <c r="J63" s="2">
        <v>2531</v>
      </c>
      <c r="K63" s="2">
        <v>3900</v>
      </c>
      <c r="L63" s="2">
        <v>3361</v>
      </c>
      <c r="M63" s="2">
        <v>3000</v>
      </c>
      <c r="N63" s="2">
        <v>3220</v>
      </c>
      <c r="O63" s="2">
        <v>3000</v>
      </c>
      <c r="P63" s="49">
        <f t="shared" si="0"/>
        <v>-361</v>
      </c>
      <c r="Q63" s="27">
        <f t="shared" si="1"/>
        <v>0</v>
      </c>
      <c r="R63" s="27">
        <f t="shared" si="2"/>
        <v>-220</v>
      </c>
      <c r="S63" s="33" t="s">
        <v>66</v>
      </c>
      <c r="V63" s="50"/>
    </row>
    <row r="64" spans="1:22" ht="27" customHeight="1" x14ac:dyDescent="0.2">
      <c r="A64" s="25" t="s">
        <v>96</v>
      </c>
      <c r="B64" s="3">
        <v>136</v>
      </c>
      <c r="C64" s="3">
        <v>294</v>
      </c>
      <c r="D64" s="3">
        <v>350</v>
      </c>
      <c r="E64" s="3">
        <v>300</v>
      </c>
      <c r="F64" s="3">
        <v>283</v>
      </c>
      <c r="G64" s="3">
        <v>496</v>
      </c>
      <c r="H64" s="3">
        <v>340</v>
      </c>
      <c r="I64" s="3">
        <v>850</v>
      </c>
      <c r="J64" s="2">
        <v>1026</v>
      </c>
      <c r="K64" s="2">
        <v>650</v>
      </c>
      <c r="L64" s="2">
        <v>225</v>
      </c>
      <c r="M64" s="2">
        <v>650</v>
      </c>
      <c r="N64" s="2">
        <v>225</v>
      </c>
      <c r="O64" s="2">
        <v>650</v>
      </c>
      <c r="P64" s="49">
        <f t="shared" si="0"/>
        <v>425</v>
      </c>
      <c r="Q64" s="27">
        <f t="shared" si="1"/>
        <v>0</v>
      </c>
      <c r="R64" s="27">
        <f t="shared" si="2"/>
        <v>425</v>
      </c>
      <c r="S64" s="4" t="s">
        <v>13</v>
      </c>
      <c r="V64" s="50"/>
    </row>
    <row r="65" spans="1:22" ht="22.5" x14ac:dyDescent="0.2">
      <c r="A65" s="25" t="s">
        <v>97</v>
      </c>
      <c r="B65" s="3">
        <v>2241</v>
      </c>
      <c r="C65" s="3">
        <v>2048</v>
      </c>
      <c r="D65" s="3">
        <v>2450</v>
      </c>
      <c r="E65" s="3">
        <v>2214</v>
      </c>
      <c r="F65" s="3">
        <v>1701</v>
      </c>
      <c r="G65" s="3">
        <v>2594</v>
      </c>
      <c r="H65" s="3">
        <v>2429</v>
      </c>
      <c r="I65" s="3">
        <v>2700</v>
      </c>
      <c r="J65" s="2">
        <v>2613</v>
      </c>
      <c r="K65" s="2">
        <v>2850</v>
      </c>
      <c r="L65" s="2">
        <v>2467</v>
      </c>
      <c r="M65" s="2">
        <v>3125</v>
      </c>
      <c r="N65" s="2">
        <v>2865</v>
      </c>
      <c r="O65" s="2">
        <v>3125</v>
      </c>
      <c r="P65" s="49">
        <f t="shared" si="0"/>
        <v>658</v>
      </c>
      <c r="Q65" s="27">
        <f t="shared" si="1"/>
        <v>0</v>
      </c>
      <c r="R65" s="27">
        <f t="shared" si="2"/>
        <v>260</v>
      </c>
      <c r="S65" s="4" t="s">
        <v>13</v>
      </c>
      <c r="V65" s="50"/>
    </row>
    <row r="66" spans="1:22" ht="12.75" customHeight="1" x14ac:dyDescent="0.2">
      <c r="A66" s="25" t="s">
        <v>32</v>
      </c>
      <c r="B66" s="3">
        <v>999</v>
      </c>
      <c r="C66" s="3">
        <v>1256</v>
      </c>
      <c r="D66" s="3">
        <v>1100</v>
      </c>
      <c r="E66" s="3">
        <v>1137</v>
      </c>
      <c r="F66" s="3">
        <v>1707</v>
      </c>
      <c r="G66" s="3">
        <v>1734</v>
      </c>
      <c r="H66" s="3">
        <v>1227</v>
      </c>
      <c r="I66" s="3">
        <v>2700</v>
      </c>
      <c r="J66" s="2">
        <v>2767</v>
      </c>
      <c r="K66" s="2">
        <v>2200</v>
      </c>
      <c r="L66" s="2">
        <v>2086</v>
      </c>
      <c r="M66" s="2">
        <v>2200</v>
      </c>
      <c r="N66" s="2">
        <v>1965</v>
      </c>
      <c r="O66" s="2">
        <v>2200</v>
      </c>
      <c r="P66" s="49">
        <f t="shared" si="0"/>
        <v>114</v>
      </c>
      <c r="Q66" s="27">
        <f t="shared" si="1"/>
        <v>0</v>
      </c>
      <c r="R66" s="27">
        <f t="shared" si="2"/>
        <v>235</v>
      </c>
      <c r="S66" s="37" t="s">
        <v>83</v>
      </c>
      <c r="V66" s="23" t="s">
        <v>13</v>
      </c>
    </row>
    <row r="67" spans="1:22" ht="22.5" x14ac:dyDescent="0.2">
      <c r="A67" s="25" t="s">
        <v>136</v>
      </c>
      <c r="B67" s="3">
        <v>841</v>
      </c>
      <c r="C67" s="3">
        <v>1119</v>
      </c>
      <c r="D67" s="3">
        <v>1900</v>
      </c>
      <c r="E67" s="3">
        <v>1581</v>
      </c>
      <c r="F67" s="3">
        <v>887</v>
      </c>
      <c r="G67" s="3">
        <v>727</v>
      </c>
      <c r="H67" s="3">
        <v>1554</v>
      </c>
      <c r="I67" s="3">
        <v>1275</v>
      </c>
      <c r="J67" s="2">
        <v>832</v>
      </c>
      <c r="K67" s="2">
        <v>1700</v>
      </c>
      <c r="L67" s="2">
        <v>1226</v>
      </c>
      <c r="M67" s="2">
        <v>1600</v>
      </c>
      <c r="N67" s="2">
        <v>1350</v>
      </c>
      <c r="O67" s="2">
        <v>1750</v>
      </c>
      <c r="P67" s="49">
        <f t="shared" ref="P67:P113" si="9">SUM(O67-L67)</f>
        <v>524</v>
      </c>
      <c r="Q67" s="27">
        <f t="shared" ref="Q67:Q113" si="10">SUM(O67-M67)</f>
        <v>150</v>
      </c>
      <c r="R67" s="27">
        <f t="shared" ref="R67:R113" si="11">SUM(O67-N67)</f>
        <v>400</v>
      </c>
      <c r="S67" s="4"/>
      <c r="V67" s="50"/>
    </row>
    <row r="68" spans="1:22" ht="22.5" x14ac:dyDescent="0.2">
      <c r="A68" s="25" t="s">
        <v>102</v>
      </c>
      <c r="B68" s="3">
        <v>2959</v>
      </c>
      <c r="C68" s="3">
        <v>3991</v>
      </c>
      <c r="D68" s="3">
        <v>4000</v>
      </c>
      <c r="E68" s="3">
        <v>3539</v>
      </c>
      <c r="F68" s="3">
        <v>3903</v>
      </c>
      <c r="G68" s="3">
        <v>2448</v>
      </c>
      <c r="H68" s="3">
        <v>3656</v>
      </c>
      <c r="I68" s="3">
        <v>3200</v>
      </c>
      <c r="J68" s="2">
        <v>2223</v>
      </c>
      <c r="K68" s="27">
        <v>3700</v>
      </c>
      <c r="L68" s="27">
        <v>4282</v>
      </c>
      <c r="M68" s="27">
        <v>3800</v>
      </c>
      <c r="N68" s="27">
        <v>1115</v>
      </c>
      <c r="O68" s="27">
        <v>3800</v>
      </c>
      <c r="P68" s="49">
        <f t="shared" si="9"/>
        <v>-482</v>
      </c>
      <c r="Q68" s="27">
        <f t="shared" si="10"/>
        <v>0</v>
      </c>
      <c r="R68" s="27">
        <f t="shared" si="11"/>
        <v>2685</v>
      </c>
      <c r="S68" s="4"/>
      <c r="V68" s="50"/>
    </row>
    <row r="69" spans="1:22" ht="22.5" x14ac:dyDescent="0.2">
      <c r="A69" s="25" t="s">
        <v>103</v>
      </c>
      <c r="B69" s="3">
        <v>2997</v>
      </c>
      <c r="C69" s="3">
        <v>4278</v>
      </c>
      <c r="D69" s="3">
        <v>7600</v>
      </c>
      <c r="E69" s="3">
        <v>5877</v>
      </c>
      <c r="F69" s="3">
        <v>4202</v>
      </c>
      <c r="G69" s="3">
        <v>4608</v>
      </c>
      <c r="H69" s="3">
        <v>1681</v>
      </c>
      <c r="I69" s="3">
        <v>5000</v>
      </c>
      <c r="J69" s="2">
        <v>3454</v>
      </c>
      <c r="K69" s="2">
        <v>5325</v>
      </c>
      <c r="L69" s="2">
        <v>3213</v>
      </c>
      <c r="M69" s="2">
        <v>5800</v>
      </c>
      <c r="N69" s="2">
        <v>4245</v>
      </c>
      <c r="O69" s="2">
        <v>6300</v>
      </c>
      <c r="P69" s="49">
        <f t="shared" si="9"/>
        <v>3087</v>
      </c>
      <c r="Q69" s="27">
        <f t="shared" si="10"/>
        <v>500</v>
      </c>
      <c r="R69" s="27">
        <f t="shared" si="11"/>
        <v>2055</v>
      </c>
      <c r="S69" s="24" t="s">
        <v>13</v>
      </c>
      <c r="V69" s="50"/>
    </row>
    <row r="70" spans="1:22" x14ac:dyDescent="0.2">
      <c r="A70" s="18" t="s">
        <v>12</v>
      </c>
      <c r="B70" s="16">
        <f t="shared" ref="B70:J70" si="12">SUM(B53:B69)</f>
        <v>50550</v>
      </c>
      <c r="C70" s="16">
        <f t="shared" si="12"/>
        <v>62733</v>
      </c>
      <c r="D70" s="16">
        <f t="shared" si="12"/>
        <v>73475</v>
      </c>
      <c r="E70" s="16">
        <f t="shared" si="12"/>
        <v>78988</v>
      </c>
      <c r="F70" s="16">
        <f t="shared" si="12"/>
        <v>95701</v>
      </c>
      <c r="G70" s="16">
        <f t="shared" si="12"/>
        <v>94763</v>
      </c>
      <c r="H70" s="16">
        <f t="shared" si="12"/>
        <v>98645</v>
      </c>
      <c r="I70" s="16">
        <f t="shared" si="12"/>
        <v>112585</v>
      </c>
      <c r="J70" s="16">
        <f t="shared" si="12"/>
        <v>99396</v>
      </c>
      <c r="K70" s="16">
        <f>SUM(K53:K69)</f>
        <v>113235</v>
      </c>
      <c r="L70" s="16">
        <f>SUM(L53:L69)</f>
        <v>105900</v>
      </c>
      <c r="M70" s="16">
        <f>SUM(M53:M69)</f>
        <v>114725</v>
      </c>
      <c r="N70" s="16">
        <f t="shared" ref="N70:O70" si="13">SUM(N53:N69)</f>
        <v>102435</v>
      </c>
      <c r="O70" s="16">
        <f t="shared" si="13"/>
        <v>113475</v>
      </c>
      <c r="P70" s="105">
        <f t="shared" si="9"/>
        <v>7575</v>
      </c>
      <c r="Q70" s="77">
        <f t="shared" si="10"/>
        <v>-1250</v>
      </c>
      <c r="R70" s="77">
        <f t="shared" si="11"/>
        <v>11040</v>
      </c>
      <c r="S70" s="17"/>
      <c r="V70" s="58"/>
    </row>
    <row r="71" spans="1:22" ht="24" customHeight="1" x14ac:dyDescent="0.2">
      <c r="A71" s="44" t="s">
        <v>104</v>
      </c>
      <c r="B71" s="12">
        <v>0</v>
      </c>
      <c r="C71" s="12">
        <v>0</v>
      </c>
      <c r="D71" s="12">
        <v>7000</v>
      </c>
      <c r="E71" s="12">
        <v>0</v>
      </c>
      <c r="F71" s="12">
        <v>1395</v>
      </c>
      <c r="G71" s="12">
        <v>888</v>
      </c>
      <c r="H71" s="3">
        <v>3169</v>
      </c>
      <c r="I71" s="3">
        <v>5000</v>
      </c>
      <c r="J71" s="2">
        <v>3779</v>
      </c>
      <c r="K71" s="27">
        <v>4000</v>
      </c>
      <c r="L71" s="27">
        <v>3868</v>
      </c>
      <c r="M71" s="27">
        <v>3100</v>
      </c>
      <c r="N71" s="27">
        <v>3070</v>
      </c>
      <c r="O71" s="27">
        <v>6000</v>
      </c>
      <c r="P71" s="49">
        <f t="shared" si="9"/>
        <v>2132</v>
      </c>
      <c r="Q71" s="27">
        <f t="shared" si="10"/>
        <v>2900</v>
      </c>
      <c r="R71" s="27">
        <f t="shared" si="11"/>
        <v>2930</v>
      </c>
      <c r="S71" s="37" t="s">
        <v>84</v>
      </c>
      <c r="V71" s="23" t="s">
        <v>13</v>
      </c>
    </row>
    <row r="72" spans="1:22" hidden="1" x14ac:dyDescent="0.2">
      <c r="A72" s="25" t="s">
        <v>33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f>SUM(G72-E72)</f>
        <v>0</v>
      </c>
      <c r="I72" s="3">
        <v>0</v>
      </c>
      <c r="J72" s="2">
        <v>0</v>
      </c>
      <c r="K72" s="2">
        <v>0</v>
      </c>
      <c r="L72" s="2"/>
      <c r="M72" s="2"/>
      <c r="N72" s="2"/>
      <c r="O72" s="2"/>
      <c r="P72" s="49">
        <f t="shared" si="9"/>
        <v>0</v>
      </c>
      <c r="Q72" s="27">
        <f t="shared" si="10"/>
        <v>0</v>
      </c>
      <c r="R72" s="27">
        <f t="shared" si="11"/>
        <v>0</v>
      </c>
      <c r="S72" s="4"/>
      <c r="V72" s="50"/>
    </row>
    <row r="73" spans="1:22" ht="22.5" x14ac:dyDescent="0.2">
      <c r="A73" s="25" t="s">
        <v>105</v>
      </c>
      <c r="B73" s="3">
        <v>21130</v>
      </c>
      <c r="C73" s="3">
        <v>13762</v>
      </c>
      <c r="D73" s="3">
        <v>13085</v>
      </c>
      <c r="E73" s="3">
        <v>13084</v>
      </c>
      <c r="F73" s="3">
        <v>37450</v>
      </c>
      <c r="G73" s="3">
        <v>6737</v>
      </c>
      <c r="H73" s="3">
        <v>146223</v>
      </c>
      <c r="I73" s="3">
        <v>85640</v>
      </c>
      <c r="J73" s="2">
        <v>82354</v>
      </c>
      <c r="K73" s="2">
        <v>80000</v>
      </c>
      <c r="L73" s="2">
        <v>68015</v>
      </c>
      <c r="M73" s="2">
        <v>18000</v>
      </c>
      <c r="N73" s="2">
        <v>17636</v>
      </c>
      <c r="O73" s="2">
        <v>18000</v>
      </c>
      <c r="P73" s="49">
        <f t="shared" si="9"/>
        <v>-50015</v>
      </c>
      <c r="Q73" s="27">
        <f t="shared" si="10"/>
        <v>0</v>
      </c>
      <c r="R73" s="27">
        <f t="shared" si="11"/>
        <v>364</v>
      </c>
      <c r="S73" s="4" t="s">
        <v>73</v>
      </c>
      <c r="V73" s="23" t="s">
        <v>13</v>
      </c>
    </row>
    <row r="74" spans="1:22" ht="25.5" x14ac:dyDescent="0.2">
      <c r="A74" s="25" t="s">
        <v>106</v>
      </c>
      <c r="B74" s="3">
        <v>42154</v>
      </c>
      <c r="C74" s="3">
        <v>270292</v>
      </c>
      <c r="D74" s="3">
        <v>355820</v>
      </c>
      <c r="E74" s="3">
        <v>267472</v>
      </c>
      <c r="F74" s="3">
        <v>308338</v>
      </c>
      <c r="G74" s="3">
        <v>129893</v>
      </c>
      <c r="H74" s="3">
        <v>41699</v>
      </c>
      <c r="I74" s="3">
        <v>255047</v>
      </c>
      <c r="J74" s="2">
        <v>180214</v>
      </c>
      <c r="K74" s="27">
        <v>144200</v>
      </c>
      <c r="L74" s="27">
        <v>81488</v>
      </c>
      <c r="M74" s="27">
        <v>122000</v>
      </c>
      <c r="N74" s="78">
        <v>531308</v>
      </c>
      <c r="O74" s="27">
        <v>130000</v>
      </c>
      <c r="P74" s="49">
        <f t="shared" si="9"/>
        <v>48512</v>
      </c>
      <c r="Q74" s="27">
        <f t="shared" si="10"/>
        <v>8000</v>
      </c>
      <c r="R74" s="27">
        <f t="shared" si="11"/>
        <v>-401308</v>
      </c>
      <c r="S74" s="4" t="s">
        <v>74</v>
      </c>
      <c r="V74" s="24" t="s">
        <v>163</v>
      </c>
    </row>
    <row r="75" spans="1:22" ht="27.75" customHeight="1" x14ac:dyDescent="0.2">
      <c r="A75" s="25" t="s">
        <v>140</v>
      </c>
      <c r="B75" s="3">
        <v>38423</v>
      </c>
      <c r="C75" s="3">
        <v>104556</v>
      </c>
      <c r="D75" s="3">
        <v>156950</v>
      </c>
      <c r="E75" s="3">
        <v>117058</v>
      </c>
      <c r="F75" s="3">
        <v>77166</v>
      </c>
      <c r="G75" s="3">
        <v>77268</v>
      </c>
      <c r="H75" s="3">
        <v>61035</v>
      </c>
      <c r="I75" s="3">
        <v>72000</v>
      </c>
      <c r="J75" s="2">
        <v>54715</v>
      </c>
      <c r="K75" s="27">
        <v>75000</v>
      </c>
      <c r="L75" s="27">
        <v>70916</v>
      </c>
      <c r="M75" s="27">
        <v>40000</v>
      </c>
      <c r="N75" s="27">
        <v>38000</v>
      </c>
      <c r="O75" s="27">
        <v>34000</v>
      </c>
      <c r="P75" s="49">
        <f t="shared" si="9"/>
        <v>-36916</v>
      </c>
      <c r="Q75" s="27">
        <f t="shared" si="10"/>
        <v>-6000</v>
      </c>
      <c r="R75" s="27">
        <f t="shared" si="11"/>
        <v>-4000</v>
      </c>
      <c r="S75" s="4" t="s">
        <v>75</v>
      </c>
      <c r="V75" s="23" t="s">
        <v>13</v>
      </c>
    </row>
    <row r="76" spans="1:22" x14ac:dyDescent="0.2">
      <c r="A76" s="100" t="s">
        <v>152</v>
      </c>
      <c r="B76" s="3">
        <v>139765</v>
      </c>
      <c r="C76" s="3">
        <v>119329</v>
      </c>
      <c r="D76" s="3">
        <v>133626</v>
      </c>
      <c r="E76" s="3">
        <v>84453</v>
      </c>
      <c r="F76" s="3">
        <v>179062</v>
      </c>
      <c r="G76" s="3">
        <v>0</v>
      </c>
      <c r="H76" s="3">
        <v>7258</v>
      </c>
      <c r="I76" s="3">
        <v>9600</v>
      </c>
      <c r="J76" s="2">
        <v>0</v>
      </c>
      <c r="K76" s="2">
        <v>0</v>
      </c>
      <c r="L76" s="2">
        <v>9600</v>
      </c>
      <c r="M76" s="2">
        <v>0</v>
      </c>
      <c r="N76" s="2">
        <v>0</v>
      </c>
      <c r="O76" s="2">
        <v>0</v>
      </c>
      <c r="P76" s="49">
        <f t="shared" si="9"/>
        <v>-9600</v>
      </c>
      <c r="Q76" s="27">
        <f t="shared" si="10"/>
        <v>0</v>
      </c>
      <c r="R76" s="27">
        <f t="shared" si="11"/>
        <v>0</v>
      </c>
      <c r="S76" s="4" t="s">
        <v>13</v>
      </c>
      <c r="V76" s="23" t="s">
        <v>13</v>
      </c>
    </row>
    <row r="77" spans="1:22" x14ac:dyDescent="0.2">
      <c r="A77" s="18" t="s">
        <v>12</v>
      </c>
      <c r="B77" s="16">
        <f t="shared" ref="B77:F77" si="14">SUM(B71:B76)</f>
        <v>241472</v>
      </c>
      <c r="C77" s="16">
        <f t="shared" si="14"/>
        <v>507939</v>
      </c>
      <c r="D77" s="16">
        <f t="shared" si="14"/>
        <v>666481</v>
      </c>
      <c r="E77" s="16">
        <f t="shared" si="14"/>
        <v>482067</v>
      </c>
      <c r="F77" s="16">
        <f t="shared" si="14"/>
        <v>603411</v>
      </c>
      <c r="G77" s="16">
        <f t="shared" ref="G77:O77" si="15">SUM(G71:G76)</f>
        <v>214786</v>
      </c>
      <c r="H77" s="16">
        <f t="shared" si="15"/>
        <v>259384</v>
      </c>
      <c r="I77" s="16">
        <f t="shared" si="15"/>
        <v>427287</v>
      </c>
      <c r="J77" s="16">
        <f t="shared" si="15"/>
        <v>321062</v>
      </c>
      <c r="K77" s="16">
        <f t="shared" si="15"/>
        <v>303200</v>
      </c>
      <c r="L77" s="16">
        <f t="shared" si="15"/>
        <v>233887</v>
      </c>
      <c r="M77" s="16">
        <f t="shared" si="15"/>
        <v>183100</v>
      </c>
      <c r="N77" s="16">
        <f t="shared" si="15"/>
        <v>590014</v>
      </c>
      <c r="O77" s="16">
        <f t="shared" si="15"/>
        <v>188000</v>
      </c>
      <c r="P77" s="105">
        <f t="shared" si="9"/>
        <v>-45887</v>
      </c>
      <c r="Q77" s="77">
        <f t="shared" si="10"/>
        <v>4900</v>
      </c>
      <c r="R77" s="77">
        <f t="shared" si="11"/>
        <v>-402014</v>
      </c>
      <c r="S77" s="18" t="s">
        <v>13</v>
      </c>
      <c r="V77" s="58" t="s">
        <v>13</v>
      </c>
    </row>
    <row r="78" spans="1:22" ht="22.5" x14ac:dyDescent="0.2">
      <c r="A78" s="25" t="s">
        <v>107</v>
      </c>
      <c r="B78" s="3">
        <v>16967</v>
      </c>
      <c r="C78" s="3">
        <v>21410</v>
      </c>
      <c r="D78" s="3">
        <v>29700</v>
      </c>
      <c r="E78" s="3">
        <v>21850</v>
      </c>
      <c r="F78" s="3">
        <v>19302</v>
      </c>
      <c r="G78" s="3">
        <v>33711</v>
      </c>
      <c r="H78" s="3">
        <v>19458</v>
      </c>
      <c r="I78" s="3">
        <v>25100</v>
      </c>
      <c r="J78" s="2">
        <v>20601</v>
      </c>
      <c r="K78" s="2">
        <v>24000</v>
      </c>
      <c r="L78" s="2">
        <v>19277</v>
      </c>
      <c r="M78" s="2">
        <v>24626</v>
      </c>
      <c r="N78" s="2">
        <v>21515</v>
      </c>
      <c r="O78" s="2">
        <v>28270</v>
      </c>
      <c r="P78" s="49">
        <f t="shared" si="9"/>
        <v>8993</v>
      </c>
      <c r="Q78" s="27">
        <f t="shared" si="10"/>
        <v>3644</v>
      </c>
      <c r="R78" s="27">
        <f t="shared" si="11"/>
        <v>6755</v>
      </c>
      <c r="S78" s="35" t="s">
        <v>85</v>
      </c>
      <c r="V78" s="59" t="s">
        <v>13</v>
      </c>
    </row>
    <row r="79" spans="1:22" ht="27.75" customHeight="1" x14ac:dyDescent="0.2">
      <c r="A79" s="25" t="s">
        <v>141</v>
      </c>
      <c r="B79" s="3">
        <v>41043</v>
      </c>
      <c r="C79" s="3">
        <v>43622</v>
      </c>
      <c r="D79" s="3">
        <v>52122</v>
      </c>
      <c r="E79" s="3">
        <v>54098</v>
      </c>
      <c r="F79" s="3">
        <v>58884</v>
      </c>
      <c r="G79" s="3">
        <v>85802</v>
      </c>
      <c r="H79" s="3">
        <v>82497</v>
      </c>
      <c r="I79" s="3">
        <v>59380</v>
      </c>
      <c r="J79" s="2">
        <v>59380</v>
      </c>
      <c r="K79" s="2">
        <v>73589</v>
      </c>
      <c r="L79" s="2">
        <v>73589</v>
      </c>
      <c r="M79" s="2">
        <v>77770</v>
      </c>
      <c r="N79" s="2">
        <v>77770</v>
      </c>
      <c r="O79" s="2">
        <v>67918</v>
      </c>
      <c r="P79" s="49">
        <f t="shared" si="9"/>
        <v>-5671</v>
      </c>
      <c r="Q79" s="78">
        <f t="shared" si="10"/>
        <v>-9852</v>
      </c>
      <c r="R79" s="27">
        <f t="shared" si="11"/>
        <v>-9852</v>
      </c>
      <c r="S79" s="33" t="s">
        <v>76</v>
      </c>
      <c r="V79" s="60" t="s">
        <v>133</v>
      </c>
    </row>
    <row r="80" spans="1:22" ht="22.5" x14ac:dyDescent="0.2">
      <c r="A80" s="25" t="s">
        <v>108</v>
      </c>
      <c r="B80" s="3">
        <v>10000</v>
      </c>
      <c r="C80" s="3">
        <v>10000</v>
      </c>
      <c r="D80" s="3">
        <v>10000</v>
      </c>
      <c r="E80" s="3">
        <v>10000</v>
      </c>
      <c r="F80" s="3">
        <v>10000</v>
      </c>
      <c r="G80" s="3">
        <v>10100</v>
      </c>
      <c r="H80" s="3">
        <v>10100</v>
      </c>
      <c r="I80" s="3">
        <v>10100</v>
      </c>
      <c r="J80" s="2">
        <v>10100</v>
      </c>
      <c r="K80" s="2">
        <v>10100</v>
      </c>
      <c r="L80" s="2">
        <v>10104</v>
      </c>
      <c r="M80" s="2">
        <v>10100</v>
      </c>
      <c r="N80" s="2">
        <v>10100</v>
      </c>
      <c r="O80" s="2">
        <v>10100</v>
      </c>
      <c r="P80" s="49">
        <f t="shared" si="9"/>
        <v>-4</v>
      </c>
      <c r="Q80" s="27">
        <f t="shared" si="10"/>
        <v>0</v>
      </c>
      <c r="R80" s="27">
        <f t="shared" si="11"/>
        <v>0</v>
      </c>
      <c r="S80" s="4"/>
      <c r="V80" s="50"/>
    </row>
    <row r="81" spans="1:22" x14ac:dyDescent="0.2">
      <c r="A81" s="18" t="s">
        <v>12</v>
      </c>
      <c r="B81" s="16">
        <f t="shared" ref="B81:O81" si="16">SUM(B78:B80)</f>
        <v>68010</v>
      </c>
      <c r="C81" s="16">
        <f t="shared" si="16"/>
        <v>75032</v>
      </c>
      <c r="D81" s="16">
        <f t="shared" si="16"/>
        <v>91822</v>
      </c>
      <c r="E81" s="16">
        <f t="shared" si="16"/>
        <v>85948</v>
      </c>
      <c r="F81" s="16">
        <f t="shared" si="16"/>
        <v>88186</v>
      </c>
      <c r="G81" s="16">
        <f t="shared" si="16"/>
        <v>129613</v>
      </c>
      <c r="H81" s="16">
        <f t="shared" si="16"/>
        <v>112055</v>
      </c>
      <c r="I81" s="16">
        <f t="shared" si="16"/>
        <v>94580</v>
      </c>
      <c r="J81" s="16">
        <f t="shared" si="16"/>
        <v>90081</v>
      </c>
      <c r="K81" s="16">
        <f t="shared" si="16"/>
        <v>107689</v>
      </c>
      <c r="L81" s="16">
        <f t="shared" si="16"/>
        <v>102970</v>
      </c>
      <c r="M81" s="16">
        <f t="shared" si="16"/>
        <v>112496</v>
      </c>
      <c r="N81" s="16">
        <f t="shared" si="16"/>
        <v>109385</v>
      </c>
      <c r="O81" s="16">
        <f t="shared" si="16"/>
        <v>106288</v>
      </c>
      <c r="P81" s="105">
        <f t="shared" si="9"/>
        <v>3318</v>
      </c>
      <c r="Q81" s="77">
        <f t="shared" si="10"/>
        <v>-6208</v>
      </c>
      <c r="R81" s="77">
        <f t="shared" si="11"/>
        <v>-3097</v>
      </c>
      <c r="S81" s="18"/>
      <c r="V81" s="58"/>
    </row>
    <row r="82" spans="1:22" ht="22.5" x14ac:dyDescent="0.2">
      <c r="A82" s="25" t="s">
        <v>109</v>
      </c>
      <c r="B82" s="3">
        <v>18758</v>
      </c>
      <c r="C82" s="3">
        <v>19275</v>
      </c>
      <c r="D82" s="3">
        <v>20650</v>
      </c>
      <c r="E82" s="3">
        <v>21355</v>
      </c>
      <c r="F82" s="3">
        <v>14927</v>
      </c>
      <c r="G82" s="3">
        <v>13811</v>
      </c>
      <c r="H82" s="3">
        <v>11316</v>
      </c>
      <c r="I82" s="26">
        <v>15250</v>
      </c>
      <c r="J82" s="3">
        <v>13296</v>
      </c>
      <c r="K82" s="34">
        <v>15450</v>
      </c>
      <c r="L82" s="27">
        <v>13049</v>
      </c>
      <c r="M82" s="27">
        <v>15850</v>
      </c>
      <c r="N82" s="27">
        <v>15145</v>
      </c>
      <c r="O82" s="27">
        <v>16000</v>
      </c>
      <c r="P82" s="49">
        <f t="shared" si="9"/>
        <v>2951</v>
      </c>
      <c r="Q82" s="27">
        <f t="shared" si="10"/>
        <v>150</v>
      </c>
      <c r="R82" s="27">
        <f t="shared" si="11"/>
        <v>855</v>
      </c>
      <c r="S82" s="4" t="s">
        <v>13</v>
      </c>
      <c r="V82" s="72" t="s">
        <v>13</v>
      </c>
    </row>
    <row r="83" spans="1:22" ht="11.25" customHeight="1" x14ac:dyDescent="0.2">
      <c r="A83" s="18" t="s">
        <v>67</v>
      </c>
      <c r="B83" s="16">
        <f t="shared" ref="B83:F83" si="17">SUM(B82)</f>
        <v>18758</v>
      </c>
      <c r="C83" s="16">
        <f t="shared" si="17"/>
        <v>19275</v>
      </c>
      <c r="D83" s="16">
        <f t="shared" si="17"/>
        <v>20650</v>
      </c>
      <c r="E83" s="16">
        <f t="shared" si="17"/>
        <v>21355</v>
      </c>
      <c r="F83" s="16">
        <f t="shared" si="17"/>
        <v>14927</v>
      </c>
      <c r="G83" s="16">
        <f t="shared" ref="G83:O83" si="18">SUM(G82)</f>
        <v>13811</v>
      </c>
      <c r="H83" s="16">
        <f t="shared" si="18"/>
        <v>11316</v>
      </c>
      <c r="I83" s="75">
        <f t="shared" si="18"/>
        <v>15250</v>
      </c>
      <c r="J83" s="75">
        <f t="shared" si="18"/>
        <v>13296</v>
      </c>
      <c r="K83" s="75">
        <f t="shared" si="18"/>
        <v>15450</v>
      </c>
      <c r="L83" s="75">
        <f t="shared" si="18"/>
        <v>13049</v>
      </c>
      <c r="M83" s="75">
        <f t="shared" si="18"/>
        <v>15850</v>
      </c>
      <c r="N83" s="75">
        <f t="shared" si="18"/>
        <v>15145</v>
      </c>
      <c r="O83" s="75">
        <f t="shared" si="18"/>
        <v>16000</v>
      </c>
      <c r="P83" s="105">
        <f t="shared" si="9"/>
        <v>2951</v>
      </c>
      <c r="Q83" s="77">
        <f t="shared" si="10"/>
        <v>150</v>
      </c>
      <c r="R83" s="77">
        <f t="shared" si="11"/>
        <v>855</v>
      </c>
      <c r="S83" s="17"/>
      <c r="V83" s="58"/>
    </row>
    <row r="84" spans="1:22" ht="22.5" x14ac:dyDescent="0.2">
      <c r="A84" s="25" t="s">
        <v>110</v>
      </c>
      <c r="B84" s="3">
        <v>3545</v>
      </c>
      <c r="C84" s="3">
        <v>2946</v>
      </c>
      <c r="D84" s="3">
        <v>7300</v>
      </c>
      <c r="E84" s="3">
        <v>4010</v>
      </c>
      <c r="F84" s="3">
        <v>1096</v>
      </c>
      <c r="G84" s="3">
        <v>1899</v>
      </c>
      <c r="H84" s="3">
        <v>1280</v>
      </c>
      <c r="I84" s="26">
        <v>2400</v>
      </c>
      <c r="J84" s="3">
        <v>2388</v>
      </c>
      <c r="K84" s="3">
        <v>2200</v>
      </c>
      <c r="L84" s="2">
        <v>2126</v>
      </c>
      <c r="M84" s="2">
        <v>2200</v>
      </c>
      <c r="N84" s="2">
        <v>4565</v>
      </c>
      <c r="O84" s="2">
        <v>2300</v>
      </c>
      <c r="P84" s="49">
        <f t="shared" si="9"/>
        <v>174</v>
      </c>
      <c r="Q84" s="27">
        <f t="shared" si="10"/>
        <v>100</v>
      </c>
      <c r="R84" s="27">
        <f t="shared" si="11"/>
        <v>-2265</v>
      </c>
      <c r="S84" s="4" t="s">
        <v>13</v>
      </c>
      <c r="V84" s="50"/>
    </row>
    <row r="85" spans="1:22" x14ac:dyDescent="0.2">
      <c r="A85" s="25" t="s">
        <v>34</v>
      </c>
      <c r="B85" s="3">
        <v>2350</v>
      </c>
      <c r="C85" s="3">
        <v>1984</v>
      </c>
      <c r="D85" s="3">
        <v>2500</v>
      </c>
      <c r="E85" s="12">
        <v>2609</v>
      </c>
      <c r="F85" s="12">
        <v>3073</v>
      </c>
      <c r="G85" s="3">
        <v>3601</v>
      </c>
      <c r="H85" s="3">
        <v>3910</v>
      </c>
      <c r="I85" s="76">
        <v>3390</v>
      </c>
      <c r="J85" s="34">
        <v>3568</v>
      </c>
      <c r="K85" s="34">
        <v>4400</v>
      </c>
      <c r="L85" s="27">
        <v>2503</v>
      </c>
      <c r="M85" s="27">
        <v>3600</v>
      </c>
      <c r="N85" s="27">
        <v>4730</v>
      </c>
      <c r="O85" s="27">
        <v>4000</v>
      </c>
      <c r="P85" s="49">
        <f t="shared" si="9"/>
        <v>1497</v>
      </c>
      <c r="Q85" s="27">
        <f t="shared" si="10"/>
        <v>400</v>
      </c>
      <c r="R85" s="27">
        <f t="shared" si="11"/>
        <v>-730</v>
      </c>
      <c r="S85" s="24" t="s">
        <v>13</v>
      </c>
      <c r="V85" s="59" t="s">
        <v>13</v>
      </c>
    </row>
    <row r="86" spans="1:22" ht="25.5" x14ac:dyDescent="0.2">
      <c r="A86" s="18" t="s">
        <v>111</v>
      </c>
      <c r="B86" s="16">
        <f t="shared" ref="B86:O86" si="19">SUM(B84:B85)</f>
        <v>5895</v>
      </c>
      <c r="C86" s="16">
        <f t="shared" si="19"/>
        <v>4930</v>
      </c>
      <c r="D86" s="16">
        <f t="shared" si="19"/>
        <v>9800</v>
      </c>
      <c r="E86" s="16">
        <f t="shared" si="19"/>
        <v>6619</v>
      </c>
      <c r="F86" s="16">
        <f t="shared" si="19"/>
        <v>4169</v>
      </c>
      <c r="G86" s="16">
        <f t="shared" si="19"/>
        <v>5500</v>
      </c>
      <c r="H86" s="16">
        <f t="shared" si="19"/>
        <v>5190</v>
      </c>
      <c r="I86" s="16">
        <f t="shared" si="19"/>
        <v>5790</v>
      </c>
      <c r="J86" s="16">
        <f t="shared" si="19"/>
        <v>5956</v>
      </c>
      <c r="K86" s="16">
        <f t="shared" si="19"/>
        <v>6600</v>
      </c>
      <c r="L86" s="16">
        <f t="shared" si="19"/>
        <v>4629</v>
      </c>
      <c r="M86" s="16">
        <f t="shared" si="19"/>
        <v>5800</v>
      </c>
      <c r="N86" s="16">
        <f t="shared" si="19"/>
        <v>9295</v>
      </c>
      <c r="O86" s="16">
        <f t="shared" si="19"/>
        <v>6300</v>
      </c>
      <c r="P86" s="105">
        <f t="shared" si="9"/>
        <v>1671</v>
      </c>
      <c r="Q86" s="77">
        <f t="shared" si="10"/>
        <v>500</v>
      </c>
      <c r="R86" s="77">
        <f t="shared" si="11"/>
        <v>-2995</v>
      </c>
      <c r="S86" s="18"/>
      <c r="V86" s="58"/>
    </row>
    <row r="87" spans="1:22" ht="25.5" x14ac:dyDescent="0.2">
      <c r="A87" s="25" t="s">
        <v>112</v>
      </c>
      <c r="B87" s="3">
        <v>1677</v>
      </c>
      <c r="C87" s="3">
        <v>548</v>
      </c>
      <c r="D87" s="3">
        <v>2100</v>
      </c>
      <c r="E87" s="12">
        <v>1911</v>
      </c>
      <c r="F87" s="12">
        <v>1500</v>
      </c>
      <c r="G87" s="3">
        <v>1493</v>
      </c>
      <c r="H87" s="3">
        <v>619</v>
      </c>
      <c r="I87" s="3">
        <v>1300</v>
      </c>
      <c r="J87" s="2">
        <v>921</v>
      </c>
      <c r="K87" s="2">
        <v>1800</v>
      </c>
      <c r="L87" s="2">
        <v>1086</v>
      </c>
      <c r="M87" s="2">
        <v>2250</v>
      </c>
      <c r="N87" s="2">
        <v>1185</v>
      </c>
      <c r="O87" s="2">
        <v>2600</v>
      </c>
      <c r="P87" s="49">
        <f t="shared" si="9"/>
        <v>1514</v>
      </c>
      <c r="Q87" s="27">
        <f t="shared" si="10"/>
        <v>350</v>
      </c>
      <c r="R87" s="27">
        <f t="shared" si="11"/>
        <v>1415</v>
      </c>
      <c r="S87" s="28" t="s">
        <v>77</v>
      </c>
      <c r="V87" s="23" t="s">
        <v>13</v>
      </c>
    </row>
    <row r="88" spans="1:22" x14ac:dyDescent="0.2">
      <c r="A88" s="25" t="s">
        <v>35</v>
      </c>
      <c r="B88" s="3">
        <v>696</v>
      </c>
      <c r="C88" s="3">
        <v>262</v>
      </c>
      <c r="D88" s="3">
        <v>7000</v>
      </c>
      <c r="E88" s="12">
        <v>6679</v>
      </c>
      <c r="F88" s="12">
        <v>459</v>
      </c>
      <c r="G88" s="3">
        <v>1184</v>
      </c>
      <c r="H88" s="3">
        <v>686</v>
      </c>
      <c r="I88" s="3">
        <v>950</v>
      </c>
      <c r="J88" s="2">
        <v>371</v>
      </c>
      <c r="K88" s="2">
        <v>950</v>
      </c>
      <c r="L88" s="2">
        <v>705</v>
      </c>
      <c r="M88" s="2">
        <v>1100</v>
      </c>
      <c r="N88" s="2">
        <v>1005</v>
      </c>
      <c r="O88" s="2">
        <v>1100</v>
      </c>
      <c r="P88" s="49">
        <f t="shared" si="9"/>
        <v>395</v>
      </c>
      <c r="Q88" s="27">
        <f t="shared" si="10"/>
        <v>0</v>
      </c>
      <c r="R88" s="27">
        <f t="shared" si="11"/>
        <v>95</v>
      </c>
      <c r="S88" s="4" t="s">
        <v>13</v>
      </c>
      <c r="V88" s="50"/>
    </row>
    <row r="89" spans="1:22" ht="25.5" x14ac:dyDescent="0.2">
      <c r="A89" s="18" t="s">
        <v>113</v>
      </c>
      <c r="B89" s="16">
        <f t="shared" ref="B89:O89" si="20">SUM(B87:B88)</f>
        <v>2373</v>
      </c>
      <c r="C89" s="16">
        <f>SUM(C87:C88)</f>
        <v>810</v>
      </c>
      <c r="D89" s="16">
        <f t="shared" si="20"/>
        <v>9100</v>
      </c>
      <c r="E89" s="16">
        <f t="shared" si="20"/>
        <v>8590</v>
      </c>
      <c r="F89" s="16">
        <f t="shared" si="20"/>
        <v>1959</v>
      </c>
      <c r="G89" s="16">
        <f t="shared" si="20"/>
        <v>2677</v>
      </c>
      <c r="H89" s="16">
        <f t="shared" si="20"/>
        <v>1305</v>
      </c>
      <c r="I89" s="16">
        <f t="shared" si="20"/>
        <v>2250</v>
      </c>
      <c r="J89" s="16">
        <f t="shared" si="20"/>
        <v>1292</v>
      </c>
      <c r="K89" s="16">
        <f t="shared" si="20"/>
        <v>2750</v>
      </c>
      <c r="L89" s="16">
        <f t="shared" si="20"/>
        <v>1791</v>
      </c>
      <c r="M89" s="16">
        <f t="shared" si="20"/>
        <v>3350</v>
      </c>
      <c r="N89" s="16">
        <f t="shared" si="20"/>
        <v>2190</v>
      </c>
      <c r="O89" s="16">
        <f t="shared" si="20"/>
        <v>3700</v>
      </c>
      <c r="P89" s="105">
        <f t="shared" si="9"/>
        <v>1909</v>
      </c>
      <c r="Q89" s="77">
        <f t="shared" si="10"/>
        <v>350</v>
      </c>
      <c r="R89" s="77">
        <f t="shared" si="11"/>
        <v>1510</v>
      </c>
      <c r="S89" s="17"/>
      <c r="V89" s="58"/>
    </row>
    <row r="90" spans="1:22" ht="22.5" x14ac:dyDescent="0.2">
      <c r="A90" s="25" t="s">
        <v>114</v>
      </c>
      <c r="B90" s="3">
        <v>573</v>
      </c>
      <c r="C90" s="3">
        <v>1601</v>
      </c>
      <c r="D90" s="3">
        <v>2000</v>
      </c>
      <c r="E90" s="12">
        <v>856</v>
      </c>
      <c r="F90" s="12">
        <v>1237</v>
      </c>
      <c r="G90" s="3">
        <v>1131</v>
      </c>
      <c r="H90" s="3">
        <v>1263</v>
      </c>
      <c r="I90" s="3">
        <v>4300</v>
      </c>
      <c r="J90" s="27">
        <v>3870</v>
      </c>
      <c r="K90" s="2">
        <v>2200</v>
      </c>
      <c r="L90" s="2">
        <v>974</v>
      </c>
      <c r="M90" s="2">
        <v>2000</v>
      </c>
      <c r="N90" s="2">
        <v>1480</v>
      </c>
      <c r="O90" s="2">
        <v>2000</v>
      </c>
      <c r="P90" s="49">
        <f t="shared" si="9"/>
        <v>1026</v>
      </c>
      <c r="Q90" s="27">
        <f t="shared" si="10"/>
        <v>0</v>
      </c>
      <c r="R90" s="27">
        <f t="shared" si="11"/>
        <v>520</v>
      </c>
      <c r="S90" s="24" t="s">
        <v>13</v>
      </c>
      <c r="V90" s="23" t="s">
        <v>13</v>
      </c>
    </row>
    <row r="91" spans="1:22" x14ac:dyDescent="0.2">
      <c r="A91" s="43" t="s">
        <v>36</v>
      </c>
      <c r="B91" s="3">
        <v>2801</v>
      </c>
      <c r="C91" s="3">
        <v>3079</v>
      </c>
      <c r="D91" s="3">
        <v>3500</v>
      </c>
      <c r="E91" s="12">
        <v>3666</v>
      </c>
      <c r="F91" s="12">
        <v>1989</v>
      </c>
      <c r="G91" s="3">
        <v>3660</v>
      </c>
      <c r="H91" s="3">
        <v>3310</v>
      </c>
      <c r="I91" s="3">
        <v>3570</v>
      </c>
      <c r="J91" s="2">
        <v>3874</v>
      </c>
      <c r="K91" s="2">
        <v>3600</v>
      </c>
      <c r="L91" s="2">
        <v>2829</v>
      </c>
      <c r="M91" s="2">
        <v>3600</v>
      </c>
      <c r="N91" s="2">
        <v>3075</v>
      </c>
      <c r="O91" s="2">
        <v>3300</v>
      </c>
      <c r="P91" s="49">
        <f t="shared" si="9"/>
        <v>471</v>
      </c>
      <c r="Q91" s="27">
        <f t="shared" si="10"/>
        <v>-300</v>
      </c>
      <c r="R91" s="27">
        <f t="shared" si="11"/>
        <v>225</v>
      </c>
      <c r="V91" s="50"/>
    </row>
    <row r="92" spans="1:22" ht="25.5" x14ac:dyDescent="0.2">
      <c r="A92" s="18" t="s">
        <v>115</v>
      </c>
      <c r="B92" s="16">
        <f t="shared" ref="B92:O92" si="21">SUM(B90:B91)</f>
        <v>3374</v>
      </c>
      <c r="C92" s="16">
        <f t="shared" si="21"/>
        <v>4680</v>
      </c>
      <c r="D92" s="16">
        <f t="shared" si="21"/>
        <v>5500</v>
      </c>
      <c r="E92" s="16">
        <f t="shared" si="21"/>
        <v>4522</v>
      </c>
      <c r="F92" s="16">
        <f t="shared" si="21"/>
        <v>3226</v>
      </c>
      <c r="G92" s="16">
        <f t="shared" si="21"/>
        <v>4791</v>
      </c>
      <c r="H92" s="16">
        <f t="shared" si="21"/>
        <v>4573</v>
      </c>
      <c r="I92" s="16">
        <f t="shared" si="21"/>
        <v>7870</v>
      </c>
      <c r="J92" s="16">
        <f t="shared" si="21"/>
        <v>7744</v>
      </c>
      <c r="K92" s="16">
        <f t="shared" si="21"/>
        <v>5800</v>
      </c>
      <c r="L92" s="16">
        <f t="shared" si="21"/>
        <v>3803</v>
      </c>
      <c r="M92" s="16">
        <f t="shared" si="21"/>
        <v>5600</v>
      </c>
      <c r="N92" s="16">
        <f t="shared" si="21"/>
        <v>4555</v>
      </c>
      <c r="O92" s="16">
        <f t="shared" si="21"/>
        <v>5300</v>
      </c>
      <c r="P92" s="105">
        <f t="shared" si="9"/>
        <v>1497</v>
      </c>
      <c r="Q92" s="77">
        <f t="shared" si="10"/>
        <v>-300</v>
      </c>
      <c r="R92" s="77">
        <f t="shared" si="11"/>
        <v>745</v>
      </c>
      <c r="S92" s="17"/>
      <c r="V92" s="58"/>
    </row>
    <row r="93" spans="1:22" ht="22.5" x14ac:dyDescent="0.2">
      <c r="A93" s="25" t="s">
        <v>116</v>
      </c>
      <c r="B93" s="3">
        <v>105</v>
      </c>
      <c r="C93" s="3">
        <v>376</v>
      </c>
      <c r="D93" s="3">
        <v>1000</v>
      </c>
      <c r="E93" s="12">
        <v>593</v>
      </c>
      <c r="F93" s="12">
        <v>359</v>
      </c>
      <c r="G93" s="3">
        <v>772</v>
      </c>
      <c r="H93" s="3">
        <v>190</v>
      </c>
      <c r="I93" s="3">
        <v>400</v>
      </c>
      <c r="J93" s="2">
        <v>467</v>
      </c>
      <c r="K93" s="2">
        <v>750</v>
      </c>
      <c r="L93" s="2">
        <v>115</v>
      </c>
      <c r="M93" s="2">
        <v>750</v>
      </c>
      <c r="N93" s="2">
        <v>460</v>
      </c>
      <c r="O93" s="2">
        <v>750</v>
      </c>
      <c r="P93" s="49">
        <f t="shared" si="9"/>
        <v>635</v>
      </c>
      <c r="Q93" s="27">
        <f t="shared" si="10"/>
        <v>0</v>
      </c>
      <c r="R93" s="27">
        <f t="shared" si="11"/>
        <v>290</v>
      </c>
      <c r="S93" s="4"/>
      <c r="V93" s="50"/>
    </row>
    <row r="94" spans="1:22" x14ac:dyDescent="0.2">
      <c r="A94" s="25" t="s">
        <v>37</v>
      </c>
      <c r="B94" s="3">
        <v>0</v>
      </c>
      <c r="C94" s="3">
        <v>539</v>
      </c>
      <c r="D94" s="3">
        <v>0</v>
      </c>
      <c r="E94" s="7">
        <v>231</v>
      </c>
      <c r="F94" s="7">
        <v>218</v>
      </c>
      <c r="G94" s="3">
        <v>220</v>
      </c>
      <c r="H94" s="3">
        <v>127</v>
      </c>
      <c r="I94" s="3">
        <v>150</v>
      </c>
      <c r="J94" s="2">
        <v>121</v>
      </c>
      <c r="K94" s="2">
        <v>200</v>
      </c>
      <c r="L94" s="2">
        <v>137</v>
      </c>
      <c r="M94" s="2">
        <v>200</v>
      </c>
      <c r="N94" s="2">
        <v>135</v>
      </c>
      <c r="O94" s="2">
        <v>150</v>
      </c>
      <c r="P94" s="49">
        <f t="shared" si="9"/>
        <v>13</v>
      </c>
      <c r="Q94" s="27">
        <f t="shared" si="10"/>
        <v>-50</v>
      </c>
      <c r="R94" s="27">
        <f t="shared" si="11"/>
        <v>15</v>
      </c>
      <c r="S94" s="4"/>
      <c r="V94" s="50"/>
    </row>
    <row r="95" spans="1:22" x14ac:dyDescent="0.2">
      <c r="A95" s="18" t="s">
        <v>138</v>
      </c>
      <c r="B95" s="16">
        <f t="shared" ref="B95:O95" si="22">SUM(B93:B94)</f>
        <v>105</v>
      </c>
      <c r="C95" s="16">
        <f>SUM(C93:C94)</f>
        <v>915</v>
      </c>
      <c r="D95" s="16">
        <f t="shared" si="22"/>
        <v>1000</v>
      </c>
      <c r="E95" s="16">
        <f t="shared" si="22"/>
        <v>824</v>
      </c>
      <c r="F95" s="16">
        <f t="shared" si="22"/>
        <v>577</v>
      </c>
      <c r="G95" s="16">
        <f t="shared" si="22"/>
        <v>992</v>
      </c>
      <c r="H95" s="16">
        <f t="shared" si="22"/>
        <v>317</v>
      </c>
      <c r="I95" s="16">
        <f t="shared" si="22"/>
        <v>550</v>
      </c>
      <c r="J95" s="16">
        <f t="shared" si="22"/>
        <v>588</v>
      </c>
      <c r="K95" s="16">
        <f t="shared" si="22"/>
        <v>950</v>
      </c>
      <c r="L95" s="16">
        <f t="shared" si="22"/>
        <v>252</v>
      </c>
      <c r="M95" s="16">
        <f t="shared" si="22"/>
        <v>950</v>
      </c>
      <c r="N95" s="16">
        <f t="shared" si="22"/>
        <v>595</v>
      </c>
      <c r="O95" s="16">
        <f t="shared" si="22"/>
        <v>900</v>
      </c>
      <c r="P95" s="105">
        <f t="shared" si="9"/>
        <v>648</v>
      </c>
      <c r="Q95" s="77">
        <f t="shared" si="10"/>
        <v>-50</v>
      </c>
      <c r="R95" s="77">
        <f t="shared" si="11"/>
        <v>305</v>
      </c>
      <c r="S95" s="17"/>
      <c r="V95" s="58"/>
    </row>
    <row r="96" spans="1:22" ht="22.5" x14ac:dyDescent="0.2">
      <c r="A96" s="25" t="s">
        <v>117</v>
      </c>
      <c r="B96" s="3">
        <v>392</v>
      </c>
      <c r="C96" s="3">
        <v>1140</v>
      </c>
      <c r="D96" s="3">
        <v>800</v>
      </c>
      <c r="E96" s="12">
        <v>471</v>
      </c>
      <c r="F96" s="12">
        <v>730</v>
      </c>
      <c r="G96" s="3">
        <v>5</v>
      </c>
      <c r="H96" s="3">
        <v>58</v>
      </c>
      <c r="I96" s="3">
        <v>400</v>
      </c>
      <c r="J96" s="2">
        <v>292</v>
      </c>
      <c r="K96" s="2">
        <v>500</v>
      </c>
      <c r="L96" s="2">
        <v>123</v>
      </c>
      <c r="M96" s="2">
        <v>500</v>
      </c>
      <c r="N96" s="2">
        <v>95</v>
      </c>
      <c r="O96" s="2">
        <v>500</v>
      </c>
      <c r="P96" s="49">
        <f t="shared" si="9"/>
        <v>377</v>
      </c>
      <c r="Q96" s="27">
        <f t="shared" si="10"/>
        <v>0</v>
      </c>
      <c r="R96" s="27">
        <f t="shared" si="11"/>
        <v>405</v>
      </c>
      <c r="S96" s="4"/>
      <c r="V96" s="50"/>
    </row>
    <row r="97" spans="1:22" x14ac:dyDescent="0.2">
      <c r="A97" s="25" t="s">
        <v>64</v>
      </c>
      <c r="B97" s="3">
        <v>73</v>
      </c>
      <c r="C97" s="3">
        <v>0</v>
      </c>
      <c r="D97" s="3">
        <v>700</v>
      </c>
      <c r="E97" s="12">
        <v>744</v>
      </c>
      <c r="F97" s="12">
        <v>963</v>
      </c>
      <c r="G97" s="3">
        <v>1166</v>
      </c>
      <c r="H97" s="3">
        <v>1049</v>
      </c>
      <c r="I97" s="3">
        <v>1610</v>
      </c>
      <c r="J97" s="2">
        <v>1735</v>
      </c>
      <c r="K97" s="2">
        <v>1800</v>
      </c>
      <c r="L97" s="2">
        <v>2252</v>
      </c>
      <c r="M97" s="2">
        <v>1800</v>
      </c>
      <c r="N97" s="2">
        <v>1675</v>
      </c>
      <c r="O97" s="2">
        <v>1800</v>
      </c>
      <c r="P97" s="49">
        <f t="shared" si="9"/>
        <v>-452</v>
      </c>
      <c r="Q97" s="27">
        <f t="shared" si="10"/>
        <v>0</v>
      </c>
      <c r="R97" s="27">
        <f t="shared" si="11"/>
        <v>125</v>
      </c>
      <c r="S97" s="4"/>
      <c r="V97" s="50"/>
    </row>
    <row r="98" spans="1:22" ht="25.5" x14ac:dyDescent="0.2">
      <c r="A98" s="18" t="s">
        <v>118</v>
      </c>
      <c r="B98" s="16">
        <f t="shared" ref="B98:O98" si="23">SUM(B96:B97)</f>
        <v>465</v>
      </c>
      <c r="C98" s="16">
        <f t="shared" si="23"/>
        <v>1140</v>
      </c>
      <c r="D98" s="16">
        <f t="shared" si="23"/>
        <v>1500</v>
      </c>
      <c r="E98" s="16">
        <f t="shared" si="23"/>
        <v>1215</v>
      </c>
      <c r="F98" s="16">
        <f t="shared" si="23"/>
        <v>1693</v>
      </c>
      <c r="G98" s="16">
        <f t="shared" si="23"/>
        <v>1171</v>
      </c>
      <c r="H98" s="16">
        <f t="shared" si="23"/>
        <v>1107</v>
      </c>
      <c r="I98" s="16">
        <f t="shared" si="23"/>
        <v>2010</v>
      </c>
      <c r="J98" s="16">
        <f t="shared" si="23"/>
        <v>2027</v>
      </c>
      <c r="K98" s="16">
        <f t="shared" si="23"/>
        <v>2300</v>
      </c>
      <c r="L98" s="16">
        <f t="shared" si="23"/>
        <v>2375</v>
      </c>
      <c r="M98" s="16">
        <f t="shared" si="23"/>
        <v>2300</v>
      </c>
      <c r="N98" s="16">
        <f t="shared" si="23"/>
        <v>1770</v>
      </c>
      <c r="O98" s="16">
        <f t="shared" si="23"/>
        <v>2300</v>
      </c>
      <c r="P98" s="105">
        <f t="shared" si="9"/>
        <v>-75</v>
      </c>
      <c r="Q98" s="77">
        <f t="shared" si="10"/>
        <v>0</v>
      </c>
      <c r="R98" s="77">
        <f t="shared" si="11"/>
        <v>530</v>
      </c>
      <c r="S98" s="17"/>
      <c r="V98" s="58"/>
    </row>
    <row r="99" spans="1:22" ht="22.5" x14ac:dyDescent="0.2">
      <c r="A99" s="25" t="s">
        <v>119</v>
      </c>
      <c r="B99" s="3">
        <v>0</v>
      </c>
      <c r="C99" s="3">
        <v>0</v>
      </c>
      <c r="D99" s="3">
        <v>300</v>
      </c>
      <c r="E99" s="12">
        <v>129</v>
      </c>
      <c r="F99" s="12">
        <v>772</v>
      </c>
      <c r="G99" s="3">
        <v>144</v>
      </c>
      <c r="H99" s="3">
        <v>201</v>
      </c>
      <c r="I99" s="3">
        <v>100</v>
      </c>
      <c r="J99" s="2">
        <v>120</v>
      </c>
      <c r="K99" s="2">
        <v>700</v>
      </c>
      <c r="L99" s="2">
        <v>175</v>
      </c>
      <c r="M99" s="2">
        <v>600</v>
      </c>
      <c r="N99" s="2">
        <v>175</v>
      </c>
      <c r="O99" s="2">
        <v>700</v>
      </c>
      <c r="P99" s="49">
        <f t="shared" si="9"/>
        <v>525</v>
      </c>
      <c r="Q99" s="27">
        <f t="shared" si="10"/>
        <v>100</v>
      </c>
      <c r="R99" s="27">
        <f t="shared" si="11"/>
        <v>525</v>
      </c>
      <c r="S99" s="33" t="s">
        <v>78</v>
      </c>
      <c r="V99" s="23" t="s">
        <v>13</v>
      </c>
    </row>
    <row r="100" spans="1:22" x14ac:dyDescent="0.2">
      <c r="A100" s="25" t="s">
        <v>38</v>
      </c>
      <c r="B100" s="3">
        <v>0</v>
      </c>
      <c r="C100" s="3">
        <v>0</v>
      </c>
      <c r="D100" s="3">
        <v>400</v>
      </c>
      <c r="E100" s="12">
        <v>406</v>
      </c>
      <c r="F100" s="12">
        <v>292</v>
      </c>
      <c r="G100" s="3">
        <v>957</v>
      </c>
      <c r="H100" s="3">
        <v>609</v>
      </c>
      <c r="I100" s="3">
        <v>855</v>
      </c>
      <c r="J100" s="2">
        <v>895</v>
      </c>
      <c r="K100" s="2">
        <v>925</v>
      </c>
      <c r="L100" s="2">
        <v>838</v>
      </c>
      <c r="M100" s="2">
        <v>925</v>
      </c>
      <c r="N100" s="2">
        <v>840</v>
      </c>
      <c r="O100" s="2">
        <v>925</v>
      </c>
      <c r="P100" s="49">
        <f t="shared" si="9"/>
        <v>87</v>
      </c>
      <c r="Q100" s="27">
        <f t="shared" si="10"/>
        <v>0</v>
      </c>
      <c r="R100" s="27">
        <f t="shared" si="11"/>
        <v>85</v>
      </c>
      <c r="S100" s="4"/>
      <c r="V100" s="50"/>
    </row>
    <row r="101" spans="1:22" ht="25.5" x14ac:dyDescent="0.2">
      <c r="A101" s="18" t="s">
        <v>120</v>
      </c>
      <c r="B101" s="16">
        <f t="shared" ref="B101:I101" si="24">SUM(B99:B100)</f>
        <v>0</v>
      </c>
      <c r="C101" s="16">
        <f t="shared" si="24"/>
        <v>0</v>
      </c>
      <c r="D101" s="16">
        <f t="shared" si="24"/>
        <v>700</v>
      </c>
      <c r="E101" s="16">
        <f t="shared" si="24"/>
        <v>535</v>
      </c>
      <c r="F101" s="16">
        <f t="shared" si="24"/>
        <v>1064</v>
      </c>
      <c r="G101" s="16">
        <f t="shared" si="24"/>
        <v>1101</v>
      </c>
      <c r="H101" s="16">
        <f t="shared" si="24"/>
        <v>810</v>
      </c>
      <c r="I101" s="16">
        <f t="shared" si="24"/>
        <v>955</v>
      </c>
      <c r="J101" s="16">
        <f>SUM(J99:J100)</f>
        <v>1015</v>
      </c>
      <c r="K101" s="16">
        <f>SUM(K99:K100)</f>
        <v>1625</v>
      </c>
      <c r="L101" s="16">
        <f>SUM(L99:L100)</f>
        <v>1013</v>
      </c>
      <c r="M101" s="16">
        <f>SUM(M99:M100)</f>
        <v>1525</v>
      </c>
      <c r="N101" s="16">
        <f t="shared" ref="N101:O101" si="25">SUM(N99:N100)</f>
        <v>1015</v>
      </c>
      <c r="O101" s="16">
        <f t="shared" si="25"/>
        <v>1625</v>
      </c>
      <c r="P101" s="105">
        <f t="shared" si="9"/>
        <v>612</v>
      </c>
      <c r="Q101" s="77">
        <f t="shared" si="10"/>
        <v>100</v>
      </c>
      <c r="R101" s="77">
        <f t="shared" si="11"/>
        <v>610</v>
      </c>
      <c r="S101" s="17"/>
      <c r="V101" s="58"/>
    </row>
    <row r="102" spans="1:22" ht="22.5" x14ac:dyDescent="0.2">
      <c r="A102" s="25" t="s">
        <v>121</v>
      </c>
      <c r="B102" s="12">
        <v>0</v>
      </c>
      <c r="C102" s="12">
        <v>0</v>
      </c>
      <c r="D102" s="12">
        <v>0</v>
      </c>
      <c r="E102" s="12">
        <v>101</v>
      </c>
      <c r="F102" s="12">
        <v>0</v>
      </c>
      <c r="G102" s="12">
        <v>0</v>
      </c>
      <c r="H102" s="3">
        <v>0</v>
      </c>
      <c r="I102" s="3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100</v>
      </c>
      <c r="P102" s="49">
        <f t="shared" si="9"/>
        <v>100</v>
      </c>
      <c r="Q102" s="27">
        <f t="shared" si="10"/>
        <v>100</v>
      </c>
      <c r="R102" s="27">
        <f t="shared" si="11"/>
        <v>100</v>
      </c>
      <c r="S102" s="4"/>
      <c r="V102" s="50"/>
    </row>
    <row r="103" spans="1:22" x14ac:dyDescent="0.2">
      <c r="A103" s="25" t="s">
        <v>40</v>
      </c>
      <c r="B103" s="12">
        <v>0</v>
      </c>
      <c r="C103" s="12">
        <v>0</v>
      </c>
      <c r="D103" s="12">
        <v>0</v>
      </c>
      <c r="E103" s="12">
        <v>120</v>
      </c>
      <c r="F103" s="12">
        <v>144</v>
      </c>
      <c r="G103" s="12">
        <v>600</v>
      </c>
      <c r="H103" s="3">
        <v>318</v>
      </c>
      <c r="I103" s="3">
        <v>450</v>
      </c>
      <c r="J103" s="2">
        <v>633</v>
      </c>
      <c r="K103" s="2">
        <v>450</v>
      </c>
      <c r="L103" s="2">
        <v>631</v>
      </c>
      <c r="M103" s="2">
        <v>200</v>
      </c>
      <c r="N103" s="2">
        <v>245</v>
      </c>
      <c r="O103" s="2">
        <v>200</v>
      </c>
      <c r="P103" s="49">
        <f t="shared" si="9"/>
        <v>-431</v>
      </c>
      <c r="Q103" s="27">
        <f t="shared" si="10"/>
        <v>0</v>
      </c>
      <c r="R103" s="27">
        <f t="shared" si="11"/>
        <v>-45</v>
      </c>
      <c r="S103" s="4"/>
      <c r="V103" s="50"/>
    </row>
    <row r="104" spans="1:22" ht="25.5" x14ac:dyDescent="0.2">
      <c r="A104" s="18" t="s">
        <v>122</v>
      </c>
      <c r="B104" s="16">
        <f t="shared" ref="B104:O104" si="26">SUM(B102:B103)</f>
        <v>0</v>
      </c>
      <c r="C104" s="16">
        <f t="shared" si="26"/>
        <v>0</v>
      </c>
      <c r="D104" s="16">
        <f t="shared" si="26"/>
        <v>0</v>
      </c>
      <c r="E104" s="16">
        <f t="shared" si="26"/>
        <v>221</v>
      </c>
      <c r="F104" s="16">
        <f t="shared" si="26"/>
        <v>144</v>
      </c>
      <c r="G104" s="16">
        <f t="shared" si="26"/>
        <v>600</v>
      </c>
      <c r="H104" s="16">
        <f t="shared" si="26"/>
        <v>318</v>
      </c>
      <c r="I104" s="16">
        <f t="shared" si="26"/>
        <v>450</v>
      </c>
      <c r="J104" s="16">
        <v>629</v>
      </c>
      <c r="K104" s="16">
        <f t="shared" si="26"/>
        <v>450</v>
      </c>
      <c r="L104" s="16">
        <f t="shared" si="26"/>
        <v>631</v>
      </c>
      <c r="M104" s="16">
        <f t="shared" si="26"/>
        <v>200</v>
      </c>
      <c r="N104" s="16">
        <f t="shared" si="26"/>
        <v>245</v>
      </c>
      <c r="O104" s="16">
        <f t="shared" si="26"/>
        <v>300</v>
      </c>
      <c r="P104" s="105">
        <f t="shared" si="9"/>
        <v>-331</v>
      </c>
      <c r="Q104" s="77">
        <f t="shared" si="10"/>
        <v>100</v>
      </c>
      <c r="R104" s="77">
        <f t="shared" si="11"/>
        <v>55</v>
      </c>
      <c r="S104" s="17"/>
      <c r="V104" s="58"/>
    </row>
    <row r="105" spans="1:22" ht="22.5" x14ac:dyDescent="0.2">
      <c r="A105" s="25" t="s">
        <v>123</v>
      </c>
      <c r="B105" s="29"/>
      <c r="C105" s="29"/>
      <c r="D105" s="29"/>
      <c r="E105" s="29"/>
      <c r="F105" s="29"/>
      <c r="G105" s="30">
        <v>0</v>
      </c>
      <c r="H105" s="30">
        <v>75</v>
      </c>
      <c r="I105" s="3">
        <v>1040</v>
      </c>
      <c r="J105" s="2">
        <v>1069</v>
      </c>
      <c r="K105" s="2">
        <v>900</v>
      </c>
      <c r="L105" s="2">
        <v>280</v>
      </c>
      <c r="M105" s="2">
        <v>700</v>
      </c>
      <c r="N105" s="2">
        <v>1100</v>
      </c>
      <c r="O105" s="2">
        <v>700</v>
      </c>
      <c r="P105" s="49">
        <f t="shared" si="9"/>
        <v>420</v>
      </c>
      <c r="Q105" s="27">
        <f t="shared" si="10"/>
        <v>0</v>
      </c>
      <c r="R105" s="27">
        <f t="shared" si="11"/>
        <v>-400</v>
      </c>
      <c r="S105" s="33" t="s">
        <v>80</v>
      </c>
      <c r="V105" s="50"/>
    </row>
    <row r="106" spans="1:22" x14ac:dyDescent="0.2">
      <c r="A106" s="25" t="s">
        <v>79</v>
      </c>
      <c r="B106" s="29"/>
      <c r="C106" s="29"/>
      <c r="D106" s="29"/>
      <c r="E106" s="29"/>
      <c r="F106" s="29"/>
      <c r="G106" s="30">
        <v>96</v>
      </c>
      <c r="H106" s="30">
        <v>759</v>
      </c>
      <c r="I106" s="3">
        <v>800</v>
      </c>
      <c r="J106" s="2">
        <v>856</v>
      </c>
      <c r="K106" s="2">
        <v>850</v>
      </c>
      <c r="L106" s="2">
        <v>1052</v>
      </c>
      <c r="M106" s="2">
        <v>900</v>
      </c>
      <c r="N106" s="2">
        <v>1005</v>
      </c>
      <c r="O106" s="2">
        <v>900</v>
      </c>
      <c r="P106" s="49">
        <f t="shared" si="9"/>
        <v>-152</v>
      </c>
      <c r="Q106" s="27">
        <f t="shared" si="10"/>
        <v>0</v>
      </c>
      <c r="R106" s="27">
        <f t="shared" si="11"/>
        <v>-105</v>
      </c>
      <c r="S106" s="24"/>
      <c r="V106" s="50"/>
    </row>
    <row r="107" spans="1:22" ht="12.75" customHeight="1" x14ac:dyDescent="0.2">
      <c r="A107" s="45" t="s">
        <v>124</v>
      </c>
      <c r="B107" s="16"/>
      <c r="C107" s="16"/>
      <c r="D107" s="16"/>
      <c r="E107" s="16"/>
      <c r="F107" s="16"/>
      <c r="G107" s="32">
        <v>0</v>
      </c>
      <c r="H107" s="32">
        <v>0</v>
      </c>
      <c r="I107" s="32">
        <f>SUM(I105:I106)</f>
        <v>1840</v>
      </c>
      <c r="J107" s="32">
        <f>SUM(J105:J106)</f>
        <v>1925</v>
      </c>
      <c r="K107" s="32">
        <f>SUM(K105:K106)</f>
        <v>1750</v>
      </c>
      <c r="L107" s="32">
        <f>SUM(L105:L106)</f>
        <v>1332</v>
      </c>
      <c r="M107" s="32">
        <f>SUM(M105:M106)</f>
        <v>1600</v>
      </c>
      <c r="N107" s="32">
        <f t="shared" ref="N107:O107" si="27">SUM(N105:N106)</f>
        <v>2105</v>
      </c>
      <c r="O107" s="32">
        <f t="shared" si="27"/>
        <v>1600</v>
      </c>
      <c r="P107" s="105">
        <f t="shared" si="9"/>
        <v>268</v>
      </c>
      <c r="Q107" s="77">
        <f t="shared" si="10"/>
        <v>0</v>
      </c>
      <c r="R107" s="77">
        <f t="shared" si="11"/>
        <v>-505</v>
      </c>
      <c r="S107" s="17"/>
      <c r="V107" s="58"/>
    </row>
    <row r="108" spans="1:22" ht="22.5" x14ac:dyDescent="0.2">
      <c r="A108" s="54" t="s">
        <v>131</v>
      </c>
      <c r="B108" s="29"/>
      <c r="C108" s="29"/>
      <c r="D108" s="29"/>
      <c r="E108" s="29"/>
      <c r="F108" s="29"/>
      <c r="G108" s="30">
        <v>0</v>
      </c>
      <c r="H108" s="30">
        <v>531</v>
      </c>
      <c r="I108" s="30">
        <v>700</v>
      </c>
      <c r="J108" s="74">
        <v>500</v>
      </c>
      <c r="K108" s="74">
        <v>0</v>
      </c>
      <c r="L108" s="74">
        <v>149</v>
      </c>
      <c r="M108" s="74">
        <v>200</v>
      </c>
      <c r="N108" s="74">
        <v>200</v>
      </c>
      <c r="O108" s="74">
        <v>0</v>
      </c>
      <c r="P108" s="49">
        <f t="shared" si="9"/>
        <v>-149</v>
      </c>
      <c r="Q108" s="27">
        <f t="shared" si="10"/>
        <v>-200</v>
      </c>
      <c r="R108" s="27">
        <f t="shared" si="11"/>
        <v>-200</v>
      </c>
      <c r="S108" s="17"/>
      <c r="V108" s="23" t="s">
        <v>13</v>
      </c>
    </row>
    <row r="109" spans="1:22" ht="22.5" x14ac:dyDescent="0.2">
      <c r="A109" s="54" t="s">
        <v>130</v>
      </c>
      <c r="B109" s="29"/>
      <c r="C109" s="29"/>
      <c r="D109" s="29"/>
      <c r="E109" s="29"/>
      <c r="F109" s="29"/>
      <c r="G109" s="30">
        <v>0</v>
      </c>
      <c r="H109" s="30">
        <v>6760</v>
      </c>
      <c r="I109" s="30">
        <v>10750</v>
      </c>
      <c r="J109" s="74">
        <v>7870</v>
      </c>
      <c r="K109" s="74">
        <v>9950</v>
      </c>
      <c r="L109" s="74">
        <v>7134</v>
      </c>
      <c r="M109" s="74">
        <v>9000</v>
      </c>
      <c r="N109" s="74">
        <v>8040</v>
      </c>
      <c r="O109" s="74">
        <v>9750</v>
      </c>
      <c r="P109" s="49">
        <f t="shared" si="9"/>
        <v>2616</v>
      </c>
      <c r="Q109" s="27">
        <f t="shared" si="10"/>
        <v>750</v>
      </c>
      <c r="R109" s="27">
        <f t="shared" si="11"/>
        <v>1710</v>
      </c>
      <c r="S109" s="17"/>
      <c r="V109" s="23" t="s">
        <v>13</v>
      </c>
    </row>
    <row r="110" spans="1:22" x14ac:dyDescent="0.2">
      <c r="A110" s="45" t="s">
        <v>129</v>
      </c>
      <c r="B110" s="16"/>
      <c r="C110" s="16"/>
      <c r="D110" s="16"/>
      <c r="E110" s="16"/>
      <c r="F110" s="16"/>
      <c r="G110" s="32">
        <f t="shared" ref="G110:O110" si="28">SUM(G108:G109)</f>
        <v>0</v>
      </c>
      <c r="H110" s="32">
        <f t="shared" si="28"/>
        <v>7291</v>
      </c>
      <c r="I110" s="32">
        <f t="shared" si="28"/>
        <v>11450</v>
      </c>
      <c r="J110" s="32">
        <f t="shared" si="28"/>
        <v>8370</v>
      </c>
      <c r="K110" s="32">
        <f t="shared" si="28"/>
        <v>9950</v>
      </c>
      <c r="L110" s="32">
        <f t="shared" si="28"/>
        <v>7283</v>
      </c>
      <c r="M110" s="32">
        <f t="shared" si="28"/>
        <v>9200</v>
      </c>
      <c r="N110" s="32">
        <f t="shared" si="28"/>
        <v>8240</v>
      </c>
      <c r="O110" s="32">
        <f t="shared" si="28"/>
        <v>9750</v>
      </c>
      <c r="P110" s="105">
        <f t="shared" si="9"/>
        <v>2467</v>
      </c>
      <c r="Q110" s="77">
        <f t="shared" si="10"/>
        <v>550</v>
      </c>
      <c r="R110" s="77">
        <f t="shared" si="11"/>
        <v>1510</v>
      </c>
      <c r="S110" s="17"/>
      <c r="V110" s="58"/>
    </row>
    <row r="111" spans="1:22" ht="22.5" x14ac:dyDescent="0.2">
      <c r="A111" s="97" t="s">
        <v>148</v>
      </c>
      <c r="B111" s="96"/>
      <c r="C111" s="96"/>
      <c r="D111" s="96"/>
      <c r="E111" s="96"/>
      <c r="F111" s="96"/>
      <c r="G111" s="96"/>
      <c r="H111" s="96"/>
      <c r="I111" s="96"/>
      <c r="J111" s="98">
        <v>0</v>
      </c>
      <c r="K111" s="98">
        <v>0</v>
      </c>
      <c r="L111" s="98">
        <v>0</v>
      </c>
      <c r="M111" s="102">
        <v>600</v>
      </c>
      <c r="N111" s="104">
        <v>0</v>
      </c>
      <c r="O111" s="104">
        <v>400</v>
      </c>
      <c r="P111" s="49">
        <f t="shared" si="9"/>
        <v>400</v>
      </c>
      <c r="Q111" s="27">
        <f t="shared" si="10"/>
        <v>-200</v>
      </c>
      <c r="R111" s="27">
        <f t="shared" si="11"/>
        <v>400</v>
      </c>
      <c r="S111" s="94"/>
      <c r="V111" s="99" t="s">
        <v>153</v>
      </c>
    </row>
    <row r="112" spans="1:22" ht="22.5" x14ac:dyDescent="0.2">
      <c r="A112" s="97" t="s">
        <v>149</v>
      </c>
      <c r="B112" s="96"/>
      <c r="C112" s="96"/>
      <c r="D112" s="96"/>
      <c r="E112" s="96"/>
      <c r="F112" s="96"/>
      <c r="G112" s="96"/>
      <c r="H112" s="96"/>
      <c r="I112" s="96"/>
      <c r="J112" s="98">
        <v>0</v>
      </c>
      <c r="K112" s="98">
        <v>0</v>
      </c>
      <c r="L112" s="98">
        <v>0</v>
      </c>
      <c r="M112" s="102">
        <v>1700</v>
      </c>
      <c r="N112" s="102">
        <v>1900</v>
      </c>
      <c r="O112" s="102">
        <v>1200</v>
      </c>
      <c r="P112" s="49">
        <f t="shared" si="9"/>
        <v>1200</v>
      </c>
      <c r="Q112" s="27">
        <f t="shared" si="10"/>
        <v>-500</v>
      </c>
      <c r="R112" s="27">
        <f t="shared" si="11"/>
        <v>-700</v>
      </c>
      <c r="S112" s="94"/>
      <c r="V112" s="99" t="s">
        <v>153</v>
      </c>
    </row>
    <row r="113" spans="1:23" x14ac:dyDescent="0.2">
      <c r="A113" s="92" t="s">
        <v>150</v>
      </c>
      <c r="B113" s="93"/>
      <c r="C113" s="93"/>
      <c r="D113" s="93"/>
      <c r="E113" s="93"/>
      <c r="F113" s="93"/>
      <c r="G113" s="93"/>
      <c r="H113" s="93"/>
      <c r="I113" s="93"/>
      <c r="J113" s="93">
        <f>SUM(J111:J112)</f>
        <v>0</v>
      </c>
      <c r="K113" s="93">
        <f t="shared" ref="K113:O113" si="29">SUM(K111:K112)</f>
        <v>0</v>
      </c>
      <c r="L113" s="93">
        <f t="shared" si="29"/>
        <v>0</v>
      </c>
      <c r="M113" s="93">
        <f t="shared" si="29"/>
        <v>2300</v>
      </c>
      <c r="N113" s="93">
        <f t="shared" si="29"/>
        <v>1900</v>
      </c>
      <c r="O113" s="93">
        <f t="shared" si="29"/>
        <v>1600</v>
      </c>
      <c r="P113" s="105">
        <f t="shared" si="9"/>
        <v>1600</v>
      </c>
      <c r="Q113" s="77">
        <f t="shared" si="10"/>
        <v>-700</v>
      </c>
      <c r="R113" s="77">
        <f t="shared" si="11"/>
        <v>-300</v>
      </c>
      <c r="S113" s="94"/>
      <c r="V113" s="95"/>
    </row>
    <row r="114" spans="1:23" x14ac:dyDescent="0.2">
      <c r="A114" s="63" t="s">
        <v>39</v>
      </c>
      <c r="B114" s="64">
        <f>SUM(B24+B33+B46+B52+B70+B77+B81+B83+B86+B89+B92+B95+B98+B101+B104)</f>
        <v>726895</v>
      </c>
      <c r="C114" s="64">
        <f>SUM(B24+C33+C46+C52+C70+C77+C81+C83+C86+C89+C92+C95+C98+C101)</f>
        <v>1040653</v>
      </c>
      <c r="D114" s="64">
        <f>SUM(C24+D33+D46+D52+D70+D77+D81+D83+D86+D89+D92+D95+D98+D101)</f>
        <v>1292086</v>
      </c>
      <c r="E114" s="64">
        <f>SUM(E24+E33+E46+E52+E70+E77+E81+E83+E86+E89+E92+E95+E98+E101+E104)</f>
        <v>1561420</v>
      </c>
      <c r="F114" s="64">
        <f>SUM(F24+F33+F46+F52+F70+F77+F81+F83+F86+F89+F92+F95+F98+F101+F104)</f>
        <v>1776365</v>
      </c>
      <c r="G114" s="64">
        <f>SUM(G24+G33+G46+G52+G70+G77+G81+G83+G86+G89+G92+G95+G98+G101+G104+G107)</f>
        <v>1516127</v>
      </c>
      <c r="H114" s="64">
        <f t="shared" ref="H114:I114" si="30">SUM(H24+H33+H46+H52+H70+H77+H81+H83+H86+H89+H92+H95+H98+H101+H104+H107+H110)</f>
        <v>1633649</v>
      </c>
      <c r="I114" s="64">
        <f t="shared" si="30"/>
        <v>1873192</v>
      </c>
      <c r="J114" s="64">
        <f t="shared" ref="J114:R114" si="31">SUM(J24+J33+J46+J52+J70+J77+J81+J83+J86+J89+J92+J95+J98+J101+J104+J107+J110+J113)</f>
        <v>1720198</v>
      </c>
      <c r="K114" s="64">
        <f t="shared" si="31"/>
        <v>1779852</v>
      </c>
      <c r="L114" s="64">
        <f t="shared" si="31"/>
        <v>1642277</v>
      </c>
      <c r="M114" s="64">
        <f t="shared" si="31"/>
        <v>1726642</v>
      </c>
      <c r="N114" s="64">
        <f t="shared" si="31"/>
        <v>2087173</v>
      </c>
      <c r="O114" s="64">
        <f t="shared" si="31"/>
        <v>1793014</v>
      </c>
      <c r="P114" s="64">
        <f t="shared" si="31"/>
        <v>150737</v>
      </c>
      <c r="Q114" s="64">
        <f t="shared" si="31"/>
        <v>66372</v>
      </c>
      <c r="R114" s="64">
        <f t="shared" si="31"/>
        <v>-294159</v>
      </c>
      <c r="S114" s="65">
        <v>49435</v>
      </c>
      <c r="V114" s="66"/>
    </row>
    <row r="115" spans="1:23" x14ac:dyDescent="0.2">
      <c r="A115" s="67" t="s">
        <v>134</v>
      </c>
      <c r="B115" s="68"/>
      <c r="C115" s="68"/>
      <c r="D115" s="68"/>
      <c r="E115" s="68"/>
      <c r="F115" s="68"/>
      <c r="G115" s="62">
        <v>1567879</v>
      </c>
      <c r="H115" s="34">
        <v>1660199</v>
      </c>
      <c r="I115" s="34">
        <f>I15</f>
        <v>1705375</v>
      </c>
      <c r="J115" s="34">
        <f>J15</f>
        <v>1749212</v>
      </c>
      <c r="K115" s="34">
        <f>K15</f>
        <v>1622850</v>
      </c>
      <c r="L115" s="34">
        <f>L15</f>
        <v>1728099</v>
      </c>
      <c r="M115" s="34">
        <f>M15</f>
        <v>1668750</v>
      </c>
      <c r="N115" s="34">
        <f t="shared" ref="N115:R115" si="32">N15</f>
        <v>2047747</v>
      </c>
      <c r="O115" s="34">
        <f t="shared" si="32"/>
        <v>1722230</v>
      </c>
      <c r="P115" s="34">
        <f t="shared" si="32"/>
        <v>-5869</v>
      </c>
      <c r="Q115" s="34">
        <f t="shared" si="32"/>
        <v>53480</v>
      </c>
      <c r="R115" s="34">
        <f t="shared" si="32"/>
        <v>-325517</v>
      </c>
      <c r="S115" s="69"/>
      <c r="T115" s="69"/>
      <c r="U115" s="69"/>
      <c r="V115" s="69"/>
      <c r="W115" s="61"/>
    </row>
    <row r="116" spans="1:23" x14ac:dyDescent="0.2">
      <c r="A116" s="70" t="s">
        <v>135</v>
      </c>
      <c r="B116" s="68"/>
      <c r="C116" s="68"/>
      <c r="D116" s="68"/>
      <c r="E116" s="68"/>
      <c r="F116" s="68"/>
      <c r="G116" s="29">
        <f t="shared" ref="G116:R116" si="33">SUM(G115-G114)</f>
        <v>51752</v>
      </c>
      <c r="H116" s="29">
        <f t="shared" si="33"/>
        <v>26550</v>
      </c>
      <c r="I116" s="29">
        <f t="shared" si="33"/>
        <v>-167817</v>
      </c>
      <c r="J116" s="29">
        <f t="shared" si="33"/>
        <v>29014</v>
      </c>
      <c r="K116" s="29">
        <f t="shared" si="33"/>
        <v>-157002</v>
      </c>
      <c r="L116" s="29">
        <f t="shared" si="33"/>
        <v>85822</v>
      </c>
      <c r="M116" s="29">
        <f t="shared" si="33"/>
        <v>-57892</v>
      </c>
      <c r="N116" s="29">
        <f t="shared" si="33"/>
        <v>-39426</v>
      </c>
      <c r="O116" s="29">
        <f t="shared" si="33"/>
        <v>-70784</v>
      </c>
      <c r="P116" s="29">
        <f t="shared" si="33"/>
        <v>-156606</v>
      </c>
      <c r="Q116" s="29">
        <f t="shared" si="33"/>
        <v>-12892</v>
      </c>
      <c r="R116" s="29">
        <f t="shared" si="33"/>
        <v>-31358</v>
      </c>
      <c r="S116" s="69"/>
      <c r="T116" s="69"/>
      <c r="U116" s="69"/>
      <c r="V116" s="59" t="s">
        <v>165</v>
      </c>
      <c r="W116" s="61"/>
    </row>
    <row r="117" spans="1:23" x14ac:dyDescent="0.2">
      <c r="A117" s="9" t="s">
        <v>81</v>
      </c>
      <c r="B117" s="53"/>
      <c r="C117" s="53"/>
      <c r="D117" s="53"/>
      <c r="E117" s="53"/>
      <c r="F117" s="53"/>
      <c r="G117" s="3">
        <v>1433102</v>
      </c>
      <c r="H117" s="12">
        <v>1444312</v>
      </c>
      <c r="I117" s="3">
        <f>SUM(H117-I114+I115)</f>
        <v>1276495</v>
      </c>
      <c r="J117" s="3">
        <v>1478029</v>
      </c>
      <c r="K117" s="3">
        <f>SUM(J117+K115-K114)</f>
        <v>1321027</v>
      </c>
      <c r="L117" s="3">
        <v>1559621</v>
      </c>
      <c r="M117" s="3">
        <f>SUM(L117+M115-M114)</f>
        <v>1501729</v>
      </c>
      <c r="N117" s="3">
        <f>SUM(M117+N115-N114)</f>
        <v>1462303</v>
      </c>
      <c r="O117" s="3">
        <f>SUM(N117+O115-O114)</f>
        <v>1391519</v>
      </c>
      <c r="P117" s="30">
        <f>SUM(O117-L117)</f>
        <v>-168102</v>
      </c>
      <c r="Q117" s="34">
        <f>SUM(O117-M117)</f>
        <v>-110210</v>
      </c>
      <c r="R117" s="27">
        <f>SUM(O117-N117)</f>
        <v>-70784</v>
      </c>
      <c r="S117" s="50"/>
      <c r="T117" s="50"/>
      <c r="U117" s="50"/>
      <c r="V117" s="59" t="s">
        <v>164</v>
      </c>
    </row>
    <row r="118" spans="1:23" x14ac:dyDescent="0.2">
      <c r="M118" s="26" t="s">
        <v>13</v>
      </c>
      <c r="N118" s="26"/>
      <c r="O118" s="26"/>
      <c r="R118" s="80" t="s">
        <v>13</v>
      </c>
    </row>
  </sheetData>
  <pageMargins left="0.75" right="0.75" top="0.25" bottom="0.25" header="0.5" footer="0.5"/>
  <pageSetup scale="94" fitToHeight="4" orientation="landscape" copies="7" r:id="rId1"/>
  <headerFooter alignWithMargins="0">
    <oddHeader>&amp;LDraft</oddHeader>
  </headerFooter>
  <rowBreaks count="3" manualBreakCount="3">
    <brk id="19" max="19" man="1"/>
    <brk id="52" max="16383" man="1"/>
    <brk id="8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8"/>
  <sheetViews>
    <sheetView view="pageBreakPreview" zoomScaleNormal="100" zoomScaleSheetLayoutView="75" workbookViewId="0">
      <pane ySplit="1" topLeftCell="A19" activePane="bottomLeft" state="frozen"/>
      <selection pane="bottomLeft" activeCell="AB102" sqref="AB102"/>
    </sheetView>
  </sheetViews>
  <sheetFormatPr defaultRowHeight="12.75" x14ac:dyDescent="0.2"/>
  <cols>
    <col min="1" max="1" width="17.7109375" customWidth="1"/>
    <col min="2" max="4" width="8.7109375" style="1" hidden="1" customWidth="1"/>
    <col min="5" max="6" width="9.28515625" style="1" hidden="1" customWidth="1"/>
    <col min="7" max="11" width="9.7109375" style="1" hidden="1" customWidth="1"/>
    <col min="12" max="18" width="9.7109375" style="1" customWidth="1"/>
    <col min="19" max="19" width="33.7109375" hidden="1" customWidth="1"/>
    <col min="20" max="20" width="38.7109375" hidden="1" customWidth="1"/>
    <col min="21" max="21" width="0" hidden="1" customWidth="1"/>
    <col min="22" max="22" width="40.7109375" customWidth="1"/>
  </cols>
  <sheetData>
    <row r="1" spans="1:22" ht="39" thickBot="1" x14ac:dyDescent="0.25">
      <c r="A1" s="71" t="s">
        <v>137</v>
      </c>
      <c r="B1" s="10" t="s">
        <v>2</v>
      </c>
      <c r="C1" s="10" t="s">
        <v>1</v>
      </c>
      <c r="D1" s="10" t="s">
        <v>3</v>
      </c>
      <c r="E1" s="11" t="s">
        <v>56</v>
      </c>
      <c r="F1" s="11" t="s">
        <v>59</v>
      </c>
      <c r="G1" s="11" t="s">
        <v>127</v>
      </c>
      <c r="H1" s="11" t="s">
        <v>142</v>
      </c>
      <c r="I1" s="10" t="s">
        <v>144</v>
      </c>
      <c r="J1" s="10" t="s">
        <v>147</v>
      </c>
      <c r="K1" s="10" t="s">
        <v>146</v>
      </c>
      <c r="L1" s="10" t="s">
        <v>154</v>
      </c>
      <c r="M1" s="10" t="s">
        <v>145</v>
      </c>
      <c r="N1" s="10" t="s">
        <v>155</v>
      </c>
      <c r="O1" s="10" t="s">
        <v>156</v>
      </c>
      <c r="P1" s="11" t="s">
        <v>157</v>
      </c>
      <c r="Q1" s="11" t="s">
        <v>158</v>
      </c>
      <c r="R1" s="11" t="s">
        <v>159</v>
      </c>
      <c r="S1" s="51" t="s">
        <v>0</v>
      </c>
      <c r="T1" s="52"/>
      <c r="U1" s="85"/>
      <c r="V1" s="87" t="s">
        <v>128</v>
      </c>
    </row>
    <row r="2" spans="1:22" ht="25.5" x14ac:dyDescent="0.2">
      <c r="A2" s="6" t="s">
        <v>4</v>
      </c>
      <c r="B2" s="2">
        <v>766984</v>
      </c>
      <c r="C2" s="2">
        <v>951643</v>
      </c>
      <c r="D2" s="2">
        <v>780000</v>
      </c>
      <c r="E2" s="2">
        <v>953549</v>
      </c>
      <c r="F2" s="2">
        <v>919536</v>
      </c>
      <c r="G2" s="2">
        <v>963617</v>
      </c>
      <c r="H2" s="46">
        <v>966862</v>
      </c>
      <c r="I2" s="2">
        <v>930000</v>
      </c>
      <c r="J2" s="49">
        <v>931806</v>
      </c>
      <c r="K2" s="73">
        <v>950000</v>
      </c>
      <c r="L2" s="73">
        <v>983968</v>
      </c>
      <c r="M2" s="73">
        <v>950000</v>
      </c>
      <c r="N2" s="73">
        <v>1055000</v>
      </c>
      <c r="O2" s="73">
        <v>1007000</v>
      </c>
      <c r="P2" s="49">
        <f>SUM(O2-L2)</f>
        <v>23032</v>
      </c>
      <c r="Q2" s="27">
        <f>SUM(O2-M2)</f>
        <v>57000</v>
      </c>
      <c r="R2" s="27">
        <f>SUM(O2-N2)</f>
        <v>-48000</v>
      </c>
      <c r="S2" s="38" t="s">
        <v>13</v>
      </c>
      <c r="T2" s="8" t="s">
        <v>46</v>
      </c>
      <c r="U2" t="s">
        <v>53</v>
      </c>
      <c r="V2" s="88" t="s">
        <v>166</v>
      </c>
    </row>
    <row r="3" spans="1:22" ht="26.25" customHeight="1" x14ac:dyDescent="0.2">
      <c r="A3" s="4" t="s">
        <v>5</v>
      </c>
      <c r="B3" s="3">
        <v>0</v>
      </c>
      <c r="C3" s="3">
        <v>4000</v>
      </c>
      <c r="D3" s="3">
        <v>50000</v>
      </c>
      <c r="E3" s="3">
        <v>0</v>
      </c>
      <c r="F3" s="3">
        <v>97500</v>
      </c>
      <c r="G3" s="3">
        <v>0</v>
      </c>
      <c r="H3" s="46">
        <v>4689</v>
      </c>
      <c r="I3" s="3">
        <v>0</v>
      </c>
      <c r="J3" s="73">
        <v>0</v>
      </c>
      <c r="K3" s="73">
        <v>0</v>
      </c>
      <c r="L3" s="73">
        <v>0</v>
      </c>
      <c r="M3" s="73">
        <v>0</v>
      </c>
      <c r="N3" s="73">
        <v>0</v>
      </c>
      <c r="O3" s="73">
        <v>0</v>
      </c>
      <c r="P3" s="49">
        <f t="shared" ref="P3:P66" si="0">SUM(O3-L3)</f>
        <v>0</v>
      </c>
      <c r="Q3" s="27">
        <f t="shared" ref="Q3:Q66" si="1">SUM(O3-M3)</f>
        <v>0</v>
      </c>
      <c r="R3" s="27">
        <f t="shared" ref="R3:R66" si="2">SUM(O3-N3)</f>
        <v>0</v>
      </c>
      <c r="S3" s="22" t="s">
        <v>13</v>
      </c>
      <c r="V3" s="89" t="s">
        <v>13</v>
      </c>
    </row>
    <row r="4" spans="1:22" ht="25.5" x14ac:dyDescent="0.2">
      <c r="A4" s="4" t="s">
        <v>6</v>
      </c>
      <c r="B4" s="3">
        <v>20020</v>
      </c>
      <c r="C4" s="3">
        <v>19232</v>
      </c>
      <c r="D4" s="3">
        <v>19000</v>
      </c>
      <c r="E4" s="3">
        <v>22808</v>
      </c>
      <c r="F4" s="3">
        <v>29489</v>
      </c>
      <c r="G4" s="3">
        <v>46573</v>
      </c>
      <c r="H4" s="84">
        <v>32773</v>
      </c>
      <c r="I4" s="3">
        <v>42500</v>
      </c>
      <c r="J4" s="101">
        <v>32049</v>
      </c>
      <c r="K4" s="73">
        <v>39500</v>
      </c>
      <c r="L4" s="49">
        <v>37393</v>
      </c>
      <c r="M4" s="73">
        <v>39500</v>
      </c>
      <c r="N4" s="73">
        <v>42485</v>
      </c>
      <c r="O4" s="73">
        <v>41000</v>
      </c>
      <c r="P4" s="49">
        <f t="shared" si="0"/>
        <v>3607</v>
      </c>
      <c r="Q4" s="27">
        <f t="shared" si="1"/>
        <v>1500</v>
      </c>
      <c r="R4" s="27">
        <f t="shared" si="2"/>
        <v>-1485</v>
      </c>
      <c r="S4" s="22" t="s">
        <v>13</v>
      </c>
      <c r="V4" s="89" t="s">
        <v>13</v>
      </c>
    </row>
    <row r="5" spans="1:22" ht="25.5" x14ac:dyDescent="0.2">
      <c r="A5" s="4" t="s">
        <v>11</v>
      </c>
      <c r="B5" s="3">
        <v>11660</v>
      </c>
      <c r="C5" s="3">
        <v>10049</v>
      </c>
      <c r="D5" s="3">
        <v>11000</v>
      </c>
      <c r="E5" s="3">
        <v>11360</v>
      </c>
      <c r="F5" s="3">
        <v>13712</v>
      </c>
      <c r="G5" s="3">
        <v>18848</v>
      </c>
      <c r="H5" s="46">
        <v>19722</v>
      </c>
      <c r="I5" s="3">
        <v>20000</v>
      </c>
      <c r="J5" s="73">
        <v>19480</v>
      </c>
      <c r="K5" s="73">
        <v>20000</v>
      </c>
      <c r="L5" s="73">
        <v>19625</v>
      </c>
      <c r="M5" s="73">
        <v>20000</v>
      </c>
      <c r="N5" s="73">
        <v>19000</v>
      </c>
      <c r="O5" s="73">
        <v>20000</v>
      </c>
      <c r="P5" s="49">
        <f t="shared" si="0"/>
        <v>375</v>
      </c>
      <c r="Q5" s="27">
        <f t="shared" si="1"/>
        <v>0</v>
      </c>
      <c r="R5" s="27">
        <f t="shared" si="2"/>
        <v>1000</v>
      </c>
      <c r="S5" s="22" t="s">
        <v>13</v>
      </c>
      <c r="V5" s="88" t="s">
        <v>13</v>
      </c>
    </row>
    <row r="6" spans="1:22" ht="25.5" x14ac:dyDescent="0.2">
      <c r="A6" s="4" t="s">
        <v>41</v>
      </c>
      <c r="B6" s="3">
        <v>2082</v>
      </c>
      <c r="C6" s="3">
        <v>1927</v>
      </c>
      <c r="D6" s="3">
        <v>2000</v>
      </c>
      <c r="E6" s="3">
        <v>668</v>
      </c>
      <c r="F6" s="3">
        <v>1523</v>
      </c>
      <c r="G6" s="3">
        <v>3871</v>
      </c>
      <c r="H6" s="46">
        <v>5484</v>
      </c>
      <c r="I6" s="3">
        <v>5000</v>
      </c>
      <c r="J6" s="73">
        <v>4624</v>
      </c>
      <c r="K6" s="73">
        <v>5000</v>
      </c>
      <c r="L6" s="73">
        <v>4907</v>
      </c>
      <c r="M6" s="73">
        <v>5000</v>
      </c>
      <c r="N6" s="73">
        <v>5050</v>
      </c>
      <c r="O6" s="73">
        <v>5000</v>
      </c>
      <c r="P6" s="49">
        <f t="shared" si="0"/>
        <v>93</v>
      </c>
      <c r="Q6" s="27">
        <f t="shared" si="1"/>
        <v>0</v>
      </c>
      <c r="R6" s="27">
        <f t="shared" si="2"/>
        <v>-50</v>
      </c>
      <c r="S6" s="22" t="s">
        <v>13</v>
      </c>
      <c r="V6" s="89" t="s">
        <v>13</v>
      </c>
    </row>
    <row r="7" spans="1:22" ht="25.5" x14ac:dyDescent="0.2">
      <c r="A7" s="5" t="s">
        <v>7</v>
      </c>
      <c r="B7" s="3">
        <v>70240</v>
      </c>
      <c r="C7" s="3">
        <v>106560</v>
      </c>
      <c r="D7" s="3">
        <v>35000</v>
      </c>
      <c r="E7" s="3">
        <v>36197</v>
      </c>
      <c r="F7" s="3">
        <v>10553</v>
      </c>
      <c r="G7" s="3">
        <v>7352</v>
      </c>
      <c r="H7" s="46">
        <v>19646</v>
      </c>
      <c r="I7" s="3">
        <v>7000</v>
      </c>
      <c r="J7" s="73">
        <v>3228</v>
      </c>
      <c r="K7" s="73">
        <v>16500</v>
      </c>
      <c r="L7" s="73">
        <v>16747</v>
      </c>
      <c r="M7" s="73">
        <v>5000</v>
      </c>
      <c r="N7" s="73">
        <v>4600</v>
      </c>
      <c r="O7" s="73">
        <v>5000</v>
      </c>
      <c r="P7" s="49">
        <f t="shared" si="0"/>
        <v>-11747</v>
      </c>
      <c r="Q7" s="27">
        <f t="shared" si="1"/>
        <v>0</v>
      </c>
      <c r="R7" s="27">
        <f t="shared" si="2"/>
        <v>400</v>
      </c>
      <c r="S7" s="22" t="s">
        <v>13</v>
      </c>
      <c r="T7" s="8" t="s">
        <v>45</v>
      </c>
      <c r="U7" t="s">
        <v>52</v>
      </c>
      <c r="V7" s="88" t="s">
        <v>13</v>
      </c>
    </row>
    <row r="8" spans="1:22" ht="25.5" x14ac:dyDescent="0.2">
      <c r="A8" s="4" t="s">
        <v>8</v>
      </c>
      <c r="B8" s="3">
        <v>5309</v>
      </c>
      <c r="C8" s="3">
        <v>30015</v>
      </c>
      <c r="D8" s="3">
        <v>4000</v>
      </c>
      <c r="E8" s="3">
        <v>54685</v>
      </c>
      <c r="F8" s="3">
        <v>2862</v>
      </c>
      <c r="G8" s="3">
        <v>6355</v>
      </c>
      <c r="H8" s="46">
        <v>9300</v>
      </c>
      <c r="I8" s="3">
        <v>4300</v>
      </c>
      <c r="J8" s="73">
        <v>2150</v>
      </c>
      <c r="K8" s="73">
        <v>4300</v>
      </c>
      <c r="L8" s="101">
        <v>18805</v>
      </c>
      <c r="M8" s="101">
        <v>15500</v>
      </c>
      <c r="N8" s="101">
        <v>292927</v>
      </c>
      <c r="O8" s="101">
        <v>6500</v>
      </c>
      <c r="P8" s="49">
        <f t="shared" si="0"/>
        <v>-12305</v>
      </c>
      <c r="Q8" s="27">
        <f t="shared" si="1"/>
        <v>-9000</v>
      </c>
      <c r="R8" s="27">
        <f t="shared" si="2"/>
        <v>-286427</v>
      </c>
      <c r="S8" s="22" t="s">
        <v>13</v>
      </c>
      <c r="V8" s="108" t="s">
        <v>160</v>
      </c>
    </row>
    <row r="9" spans="1:22" ht="25.5" x14ac:dyDescent="0.2">
      <c r="A9" s="4" t="s">
        <v>42</v>
      </c>
      <c r="B9" s="3">
        <v>3091</v>
      </c>
      <c r="C9" s="3">
        <v>562</v>
      </c>
      <c r="D9" s="3">
        <v>680</v>
      </c>
      <c r="E9" s="3">
        <v>830</v>
      </c>
      <c r="F9" s="3">
        <v>1200</v>
      </c>
      <c r="G9" s="3">
        <v>236</v>
      </c>
      <c r="H9" s="46">
        <v>110</v>
      </c>
      <c r="I9" s="3">
        <v>250</v>
      </c>
      <c r="J9" s="73">
        <v>80</v>
      </c>
      <c r="K9" s="73">
        <v>250</v>
      </c>
      <c r="L9" s="73">
        <v>90</v>
      </c>
      <c r="M9" s="73">
        <v>250</v>
      </c>
      <c r="N9" s="73">
        <v>90</v>
      </c>
      <c r="O9" s="73">
        <v>100</v>
      </c>
      <c r="P9" s="49">
        <f t="shared" si="0"/>
        <v>10</v>
      </c>
      <c r="Q9" s="27">
        <f t="shared" si="1"/>
        <v>-150</v>
      </c>
      <c r="R9" s="27">
        <f t="shared" si="2"/>
        <v>10</v>
      </c>
      <c r="S9" s="22" t="s">
        <v>13</v>
      </c>
      <c r="V9" s="89"/>
    </row>
    <row r="10" spans="1:22" ht="26.25" customHeight="1" x14ac:dyDescent="0.2">
      <c r="A10" s="4" t="s">
        <v>57</v>
      </c>
      <c r="B10" s="3"/>
      <c r="C10" s="3"/>
      <c r="D10" s="3"/>
      <c r="E10" s="3">
        <v>1158</v>
      </c>
      <c r="F10" s="3">
        <v>1617</v>
      </c>
      <c r="G10" s="3">
        <v>11626</v>
      </c>
      <c r="H10" s="46">
        <v>0</v>
      </c>
      <c r="I10" s="3">
        <v>0</v>
      </c>
      <c r="J10" s="73">
        <v>151</v>
      </c>
      <c r="K10" s="73">
        <v>0</v>
      </c>
      <c r="L10" s="73">
        <v>783</v>
      </c>
      <c r="M10" s="73">
        <v>0</v>
      </c>
      <c r="N10" s="73">
        <v>0</v>
      </c>
      <c r="O10" s="73">
        <v>0</v>
      </c>
      <c r="P10" s="49">
        <f t="shared" si="0"/>
        <v>-783</v>
      </c>
      <c r="Q10" s="27">
        <f t="shared" si="1"/>
        <v>0</v>
      </c>
      <c r="R10" s="27">
        <f t="shared" si="2"/>
        <v>0</v>
      </c>
      <c r="S10" s="22" t="s">
        <v>13</v>
      </c>
      <c r="V10" s="88" t="s">
        <v>13</v>
      </c>
    </row>
    <row r="11" spans="1:22" ht="39" customHeight="1" x14ac:dyDescent="0.2">
      <c r="A11" s="4" t="s">
        <v>58</v>
      </c>
      <c r="B11" s="3">
        <v>0</v>
      </c>
      <c r="C11" s="3">
        <v>43168</v>
      </c>
      <c r="D11" s="3">
        <v>7575</v>
      </c>
      <c r="E11" s="3">
        <v>38554</v>
      </c>
      <c r="F11" s="3">
        <v>6844</v>
      </c>
      <c r="G11" s="3">
        <v>4800</v>
      </c>
      <c r="H11" s="46">
        <v>45652</v>
      </c>
      <c r="I11" s="3">
        <v>43600</v>
      </c>
      <c r="J11" s="49">
        <v>41895</v>
      </c>
      <c r="K11" s="73">
        <v>46300</v>
      </c>
      <c r="L11" s="73">
        <v>42842</v>
      </c>
      <c r="M11" s="49">
        <v>74500</v>
      </c>
      <c r="N11" s="49">
        <v>73820</v>
      </c>
      <c r="O11" s="49">
        <v>75130</v>
      </c>
      <c r="P11" s="49">
        <f t="shared" si="0"/>
        <v>32288</v>
      </c>
      <c r="Q11" s="27">
        <f t="shared" si="1"/>
        <v>630</v>
      </c>
      <c r="R11" s="27">
        <f t="shared" si="2"/>
        <v>1310</v>
      </c>
      <c r="S11" s="22" t="s">
        <v>13</v>
      </c>
      <c r="V11" s="89" t="s">
        <v>13</v>
      </c>
    </row>
    <row r="12" spans="1:22" ht="38.25" x14ac:dyDescent="0.2">
      <c r="A12" s="4" t="s">
        <v>9</v>
      </c>
      <c r="B12" s="3">
        <v>350000</v>
      </c>
      <c r="C12" s="3">
        <v>350000</v>
      </c>
      <c r="D12" s="3">
        <v>400000</v>
      </c>
      <c r="E12" s="3">
        <v>350000</v>
      </c>
      <c r="F12" s="3">
        <v>350000</v>
      </c>
      <c r="G12" s="3">
        <v>500000</v>
      </c>
      <c r="H12" s="46">
        <v>500000</v>
      </c>
      <c r="I12" s="3">
        <v>525000</v>
      </c>
      <c r="J12" s="73">
        <v>525000</v>
      </c>
      <c r="K12" s="73">
        <v>525000</v>
      </c>
      <c r="L12" s="73">
        <v>525000</v>
      </c>
      <c r="M12" s="49">
        <v>550000</v>
      </c>
      <c r="N12" s="49">
        <v>550000</v>
      </c>
      <c r="O12" s="49">
        <v>550000</v>
      </c>
      <c r="P12" s="49">
        <f t="shared" si="0"/>
        <v>25000</v>
      </c>
      <c r="Q12" s="27">
        <f t="shared" si="1"/>
        <v>0</v>
      </c>
      <c r="R12" s="27">
        <f t="shared" si="2"/>
        <v>0</v>
      </c>
      <c r="S12" s="39" t="s">
        <v>13</v>
      </c>
      <c r="T12" s="8" t="s">
        <v>46</v>
      </c>
      <c r="U12" t="s">
        <v>53</v>
      </c>
      <c r="V12" s="90" t="s">
        <v>13</v>
      </c>
    </row>
    <row r="13" spans="1:22" ht="25.5" x14ac:dyDescent="0.2">
      <c r="A13" s="4" t="s">
        <v>10</v>
      </c>
      <c r="B13" s="3">
        <v>4061</v>
      </c>
      <c r="C13" s="3">
        <v>634</v>
      </c>
      <c r="D13" s="3">
        <v>18000</v>
      </c>
      <c r="E13" s="3">
        <v>4985</v>
      </c>
      <c r="F13" s="3">
        <v>9127</v>
      </c>
      <c r="G13" s="3">
        <v>4601</v>
      </c>
      <c r="H13" s="46">
        <v>16009</v>
      </c>
      <c r="I13" s="3">
        <v>10000</v>
      </c>
      <c r="J13" s="73">
        <v>12742</v>
      </c>
      <c r="K13" s="73">
        <v>16000</v>
      </c>
      <c r="L13" s="73">
        <v>60585</v>
      </c>
      <c r="M13" s="73">
        <v>9000</v>
      </c>
      <c r="N13" s="73">
        <v>4775</v>
      </c>
      <c r="O13" s="73">
        <v>12500</v>
      </c>
      <c r="P13" s="49">
        <f t="shared" si="0"/>
        <v>-48085</v>
      </c>
      <c r="Q13" s="27">
        <f t="shared" si="1"/>
        <v>3500</v>
      </c>
      <c r="R13" s="27">
        <f t="shared" si="2"/>
        <v>7725</v>
      </c>
      <c r="S13" s="22" t="s">
        <v>13</v>
      </c>
      <c r="T13" s="8" t="s">
        <v>46</v>
      </c>
      <c r="U13" t="s">
        <v>53</v>
      </c>
      <c r="V13" s="88" t="s">
        <v>162</v>
      </c>
    </row>
    <row r="14" spans="1:22" ht="25.5" customHeight="1" x14ac:dyDescent="0.2">
      <c r="A14" s="4" t="s">
        <v>43</v>
      </c>
      <c r="B14" s="3">
        <v>95</v>
      </c>
      <c r="C14" s="3">
        <v>113</v>
      </c>
      <c r="D14" s="3">
        <v>0</v>
      </c>
      <c r="E14" s="3">
        <v>0</v>
      </c>
      <c r="F14" s="3">
        <v>4023</v>
      </c>
      <c r="G14" s="3">
        <v>0</v>
      </c>
      <c r="H14" s="47">
        <v>18939</v>
      </c>
      <c r="I14" s="3">
        <v>117725</v>
      </c>
      <c r="J14" s="101">
        <v>176007</v>
      </c>
      <c r="K14" s="73">
        <v>0</v>
      </c>
      <c r="L14" s="101">
        <v>17354</v>
      </c>
      <c r="M14" s="73">
        <v>0</v>
      </c>
      <c r="N14" s="73">
        <v>0</v>
      </c>
      <c r="O14" s="73">
        <v>0</v>
      </c>
      <c r="P14" s="49">
        <f t="shared" si="0"/>
        <v>-17354</v>
      </c>
      <c r="Q14" s="27">
        <f t="shared" si="1"/>
        <v>0</v>
      </c>
      <c r="R14" s="27">
        <f t="shared" si="2"/>
        <v>0</v>
      </c>
      <c r="S14" s="4" t="s">
        <v>13</v>
      </c>
      <c r="V14" s="89" t="s">
        <v>161</v>
      </c>
    </row>
    <row r="15" spans="1:22" ht="13.5" thickBot="1" x14ac:dyDescent="0.25">
      <c r="A15" s="15" t="s">
        <v>44</v>
      </c>
      <c r="B15" s="13">
        <f>SUM(B2:B14)</f>
        <v>1233542</v>
      </c>
      <c r="C15" s="13">
        <f t="shared" ref="C15:O15" si="3">SUM(C2:C14)</f>
        <v>1517903</v>
      </c>
      <c r="D15" s="13">
        <f t="shared" si="3"/>
        <v>1327255</v>
      </c>
      <c r="E15" s="13">
        <f t="shared" si="3"/>
        <v>1474794</v>
      </c>
      <c r="F15" s="13">
        <f t="shared" si="3"/>
        <v>1447986</v>
      </c>
      <c r="G15" s="13">
        <f t="shared" si="3"/>
        <v>1567879</v>
      </c>
      <c r="H15" s="48">
        <f t="shared" si="3"/>
        <v>1639186</v>
      </c>
      <c r="I15" s="48">
        <f t="shared" si="3"/>
        <v>1705375</v>
      </c>
      <c r="J15" s="48">
        <f t="shared" si="3"/>
        <v>1749212</v>
      </c>
      <c r="K15" s="48">
        <f t="shared" si="3"/>
        <v>1622850</v>
      </c>
      <c r="L15" s="48">
        <f t="shared" si="3"/>
        <v>1728099</v>
      </c>
      <c r="M15" s="48">
        <f t="shared" si="3"/>
        <v>1668750</v>
      </c>
      <c r="N15" s="48">
        <f t="shared" si="3"/>
        <v>2047747</v>
      </c>
      <c r="O15" s="14">
        <f t="shared" si="3"/>
        <v>1722230</v>
      </c>
      <c r="P15" s="107">
        <f t="shared" si="0"/>
        <v>-5869</v>
      </c>
      <c r="Q15" s="106">
        <f t="shared" si="1"/>
        <v>53480</v>
      </c>
      <c r="R15" s="106">
        <f t="shared" si="2"/>
        <v>-325517</v>
      </c>
      <c r="S15" s="15" t="s">
        <v>13</v>
      </c>
      <c r="V15" s="91"/>
    </row>
    <row r="16" spans="1:22" x14ac:dyDescent="0.2">
      <c r="A16" s="15"/>
      <c r="B16" s="13"/>
      <c r="C16" s="13"/>
      <c r="D16" s="13"/>
      <c r="E16" s="13"/>
      <c r="F16" s="13"/>
      <c r="G16" s="13"/>
      <c r="H16" s="13"/>
      <c r="I16" s="14"/>
      <c r="J16" s="14"/>
      <c r="K16" s="14"/>
      <c r="L16" s="14"/>
      <c r="M16" s="14"/>
      <c r="N16" s="14"/>
      <c r="O16" s="14"/>
      <c r="P16" s="49" t="s">
        <v>13</v>
      </c>
      <c r="Q16" s="27" t="s">
        <v>13</v>
      </c>
      <c r="R16" s="27" t="s">
        <v>13</v>
      </c>
      <c r="S16" s="15"/>
      <c r="V16" s="86"/>
    </row>
    <row r="17" spans="1:22" x14ac:dyDescent="0.2">
      <c r="A17" s="15"/>
      <c r="B17" s="13"/>
      <c r="C17" s="13"/>
      <c r="D17" s="13"/>
      <c r="E17" s="13"/>
      <c r="F17" s="13"/>
      <c r="G17" s="13"/>
      <c r="H17" s="13"/>
      <c r="I17" s="14"/>
      <c r="J17" s="14"/>
      <c r="K17" s="14"/>
      <c r="L17" s="14"/>
      <c r="M17" s="14"/>
      <c r="N17" s="14"/>
      <c r="O17" s="14"/>
      <c r="P17" s="49" t="s">
        <v>13</v>
      </c>
      <c r="Q17" s="27" t="s">
        <v>13</v>
      </c>
      <c r="R17" s="27" t="s">
        <v>13</v>
      </c>
      <c r="S17" s="15"/>
      <c r="V17" s="50"/>
    </row>
    <row r="18" spans="1:22" x14ac:dyDescent="0.2">
      <c r="A18" s="15"/>
      <c r="B18" s="13"/>
      <c r="C18" s="13"/>
      <c r="D18" s="13"/>
      <c r="E18" s="13"/>
      <c r="F18" s="13"/>
      <c r="G18" s="13"/>
      <c r="H18" s="13"/>
      <c r="I18" s="14"/>
      <c r="J18" s="14"/>
      <c r="K18" s="14"/>
      <c r="L18" s="14"/>
      <c r="M18" s="14"/>
      <c r="N18" s="14"/>
      <c r="O18" s="14"/>
      <c r="P18" s="49" t="s">
        <v>13</v>
      </c>
      <c r="Q18" s="27" t="s">
        <v>13</v>
      </c>
      <c r="R18" s="27" t="s">
        <v>13</v>
      </c>
      <c r="S18" s="15"/>
      <c r="V18" s="50"/>
    </row>
    <row r="19" spans="1:22" x14ac:dyDescent="0.2">
      <c r="A19" s="15"/>
      <c r="B19" s="13"/>
      <c r="C19" s="13"/>
      <c r="D19" s="13"/>
      <c r="E19" s="13"/>
      <c r="F19" s="13"/>
      <c r="G19" s="13"/>
      <c r="H19" s="13"/>
      <c r="I19" s="14"/>
      <c r="J19" s="14"/>
      <c r="K19" s="14"/>
      <c r="L19" s="14"/>
      <c r="M19" s="14"/>
      <c r="N19" s="14"/>
      <c r="O19" s="14"/>
      <c r="P19" s="49" t="s">
        <v>13</v>
      </c>
      <c r="Q19" s="27" t="s">
        <v>13</v>
      </c>
      <c r="R19" s="27" t="s">
        <v>13</v>
      </c>
      <c r="S19" s="15"/>
      <c r="V19" s="50"/>
    </row>
    <row r="20" spans="1:22" ht="40.5" customHeight="1" x14ac:dyDescent="0.2">
      <c r="A20" s="25" t="s">
        <v>86</v>
      </c>
      <c r="B20" s="19"/>
      <c r="C20" s="19"/>
      <c r="D20" s="19"/>
      <c r="E20" s="20">
        <v>504233</v>
      </c>
      <c r="F20" s="21">
        <v>542769</v>
      </c>
      <c r="G20" s="40">
        <v>589610</v>
      </c>
      <c r="H20" s="40">
        <v>613546</v>
      </c>
      <c r="I20" s="3">
        <v>636601</v>
      </c>
      <c r="J20" s="2">
        <v>631531</v>
      </c>
      <c r="K20" s="78">
        <v>654846</v>
      </c>
      <c r="L20" s="27">
        <v>661685</v>
      </c>
      <c r="M20" s="27">
        <v>709425</v>
      </c>
      <c r="N20" s="27">
        <v>710752</v>
      </c>
      <c r="O20" s="78">
        <v>752503</v>
      </c>
      <c r="P20" s="49">
        <f t="shared" si="0"/>
        <v>90818</v>
      </c>
      <c r="Q20" s="27">
        <f t="shared" si="1"/>
        <v>43078</v>
      </c>
      <c r="R20" s="27">
        <f t="shared" si="2"/>
        <v>41751</v>
      </c>
      <c r="S20" s="41" t="s">
        <v>13</v>
      </c>
      <c r="T20" s="8"/>
      <c r="V20" s="23" t="s">
        <v>169</v>
      </c>
    </row>
    <row r="21" spans="1:22" ht="27.75" customHeight="1" x14ac:dyDescent="0.2">
      <c r="A21" s="25" t="s">
        <v>87</v>
      </c>
      <c r="B21" s="3">
        <v>35793</v>
      </c>
      <c r="C21" s="3">
        <v>28853</v>
      </c>
      <c r="D21" s="3">
        <v>47450</v>
      </c>
      <c r="E21" s="3">
        <v>27913</v>
      </c>
      <c r="F21" s="3">
        <v>46243</v>
      </c>
      <c r="G21" s="34">
        <v>52761</v>
      </c>
      <c r="H21" s="34">
        <v>63243</v>
      </c>
      <c r="I21" s="3">
        <v>68950</v>
      </c>
      <c r="J21" s="2">
        <v>71119</v>
      </c>
      <c r="K21" s="2">
        <v>69285</v>
      </c>
      <c r="L21" s="2">
        <v>59399</v>
      </c>
      <c r="M21" s="27">
        <v>63800</v>
      </c>
      <c r="N21" s="27">
        <v>55000</v>
      </c>
      <c r="O21" s="27">
        <v>63800</v>
      </c>
      <c r="P21" s="49">
        <f t="shared" si="0"/>
        <v>4401</v>
      </c>
      <c r="Q21" s="27">
        <f t="shared" si="1"/>
        <v>0</v>
      </c>
      <c r="R21" s="27">
        <f t="shared" si="2"/>
        <v>8800</v>
      </c>
      <c r="S21" s="22" t="s">
        <v>13</v>
      </c>
      <c r="T21" s="8" t="s">
        <v>47</v>
      </c>
      <c r="V21" s="23" t="s">
        <v>13</v>
      </c>
    </row>
    <row r="22" spans="1:22" ht="24.75" customHeight="1" x14ac:dyDescent="0.2">
      <c r="A22" s="25" t="s">
        <v>94</v>
      </c>
      <c r="B22" s="3">
        <v>31995</v>
      </c>
      <c r="C22" s="3">
        <v>31537</v>
      </c>
      <c r="D22" s="3">
        <v>30360</v>
      </c>
      <c r="E22" s="3">
        <v>27907</v>
      </c>
      <c r="F22" s="3">
        <v>26367</v>
      </c>
      <c r="G22" s="34">
        <v>26852</v>
      </c>
      <c r="H22" s="34">
        <v>44236</v>
      </c>
      <c r="I22" s="3">
        <v>46360</v>
      </c>
      <c r="J22" s="2">
        <v>45066</v>
      </c>
      <c r="K22" s="2">
        <v>45760</v>
      </c>
      <c r="L22" s="2">
        <v>33029</v>
      </c>
      <c r="M22" s="2">
        <v>42500</v>
      </c>
      <c r="N22" s="2">
        <v>36288</v>
      </c>
      <c r="O22" s="2">
        <v>39000</v>
      </c>
      <c r="P22" s="49">
        <f t="shared" si="0"/>
        <v>5971</v>
      </c>
      <c r="Q22" s="27">
        <f t="shared" si="1"/>
        <v>-3500</v>
      </c>
      <c r="R22" s="78">
        <f t="shared" si="2"/>
        <v>2712</v>
      </c>
      <c r="S22" s="22" t="s">
        <v>13</v>
      </c>
      <c r="V22" s="23" t="s">
        <v>171</v>
      </c>
    </row>
    <row r="23" spans="1:22" ht="26.25" customHeight="1" x14ac:dyDescent="0.2">
      <c r="A23" s="25" t="s">
        <v>95</v>
      </c>
      <c r="B23" s="3">
        <v>16332</v>
      </c>
      <c r="C23" s="3">
        <v>17276</v>
      </c>
      <c r="D23" s="3">
        <v>13900</v>
      </c>
      <c r="E23" s="3">
        <v>11611</v>
      </c>
      <c r="F23" s="3">
        <v>15374</v>
      </c>
      <c r="G23" s="34">
        <v>20412</v>
      </c>
      <c r="H23" s="34">
        <v>21220</v>
      </c>
      <c r="I23" s="3">
        <v>22600</v>
      </c>
      <c r="J23" s="27">
        <v>18657</v>
      </c>
      <c r="K23" s="2">
        <v>22200</v>
      </c>
      <c r="L23" s="2">
        <v>19965</v>
      </c>
      <c r="M23" s="2">
        <v>23100</v>
      </c>
      <c r="N23" s="2">
        <v>22677</v>
      </c>
      <c r="O23" s="2">
        <v>23000</v>
      </c>
      <c r="P23" s="49">
        <f t="shared" si="0"/>
        <v>3035</v>
      </c>
      <c r="Q23" s="27">
        <f t="shared" si="1"/>
        <v>-100</v>
      </c>
      <c r="R23" s="27">
        <f t="shared" si="2"/>
        <v>323</v>
      </c>
      <c r="S23" s="22" t="s">
        <v>68</v>
      </c>
      <c r="V23" s="4" t="s">
        <v>13</v>
      </c>
    </row>
    <row r="24" spans="1:22" x14ac:dyDescent="0.2">
      <c r="A24" s="18" t="s">
        <v>12</v>
      </c>
      <c r="B24" s="16">
        <f>SUM(B20:B23)</f>
        <v>84120</v>
      </c>
      <c r="C24" s="16">
        <f>SUM(C20:C23)</f>
        <v>77666</v>
      </c>
      <c r="D24" s="16">
        <f>SUM(D20:D23)</f>
        <v>91710</v>
      </c>
      <c r="E24" s="16">
        <f>SUM(E20:E23)</f>
        <v>571664</v>
      </c>
      <c r="F24" s="16">
        <f t="shared" ref="F24:M24" si="4">SUM(F20:F23)</f>
        <v>630753</v>
      </c>
      <c r="G24" s="16">
        <f t="shared" si="4"/>
        <v>689635</v>
      </c>
      <c r="H24" s="16">
        <f t="shared" si="4"/>
        <v>742245</v>
      </c>
      <c r="I24" s="32">
        <f t="shared" si="4"/>
        <v>774511</v>
      </c>
      <c r="J24" s="32">
        <f t="shared" si="4"/>
        <v>766373</v>
      </c>
      <c r="K24" s="32">
        <f t="shared" si="4"/>
        <v>792091</v>
      </c>
      <c r="L24" s="32">
        <f>SUM(L20:L23)</f>
        <v>774078</v>
      </c>
      <c r="M24" s="32">
        <f t="shared" si="4"/>
        <v>838825</v>
      </c>
      <c r="N24" s="103">
        <f>SUM(N20:N23)</f>
        <v>824717</v>
      </c>
      <c r="O24" s="103">
        <f>SUM(O20:O23)</f>
        <v>878303</v>
      </c>
      <c r="P24" s="105">
        <f t="shared" si="0"/>
        <v>104225</v>
      </c>
      <c r="Q24" s="77">
        <f t="shared" si="1"/>
        <v>39478</v>
      </c>
      <c r="R24" s="77">
        <f t="shared" si="2"/>
        <v>53586</v>
      </c>
      <c r="S24" s="18" t="s">
        <v>13</v>
      </c>
      <c r="T24" s="55" t="s">
        <v>48</v>
      </c>
      <c r="U24" s="56"/>
      <c r="V24" s="31"/>
    </row>
    <row r="25" spans="1:22" x14ac:dyDescent="0.2">
      <c r="A25" s="25" t="s">
        <v>14</v>
      </c>
      <c r="B25" s="3">
        <v>57295</v>
      </c>
      <c r="C25" s="3">
        <v>65333</v>
      </c>
      <c r="D25" s="3">
        <v>76120</v>
      </c>
      <c r="E25" s="3">
        <v>77362</v>
      </c>
      <c r="F25" s="3">
        <v>96984</v>
      </c>
      <c r="G25" s="3">
        <v>107514</v>
      </c>
      <c r="H25" s="3">
        <v>126118</v>
      </c>
      <c r="I25" s="3">
        <v>131299</v>
      </c>
      <c r="J25" s="2">
        <v>128183</v>
      </c>
      <c r="K25" s="2">
        <v>123500</v>
      </c>
      <c r="L25" s="2">
        <v>124165</v>
      </c>
      <c r="M25" s="27">
        <v>128500</v>
      </c>
      <c r="N25" s="27">
        <v>125856</v>
      </c>
      <c r="O25" s="27">
        <v>128500</v>
      </c>
      <c r="P25" s="49">
        <f t="shared" si="0"/>
        <v>4335</v>
      </c>
      <c r="Q25" s="27">
        <f t="shared" si="1"/>
        <v>0</v>
      </c>
      <c r="R25" s="27">
        <f t="shared" si="2"/>
        <v>2644</v>
      </c>
      <c r="S25" s="22" t="s">
        <v>62</v>
      </c>
      <c r="T25" s="8" t="s">
        <v>48</v>
      </c>
      <c r="V25" s="23" t="s">
        <v>13</v>
      </c>
    </row>
    <row r="26" spans="1:22" x14ac:dyDescent="0.2">
      <c r="A26" s="25" t="s">
        <v>15</v>
      </c>
      <c r="B26" s="3">
        <v>2792</v>
      </c>
      <c r="C26" s="3">
        <v>3729</v>
      </c>
      <c r="D26" s="3">
        <v>4220</v>
      </c>
      <c r="E26" s="3">
        <v>3986</v>
      </c>
      <c r="F26" s="3">
        <v>4515</v>
      </c>
      <c r="G26" s="3">
        <v>5155</v>
      </c>
      <c r="H26" s="3">
        <v>5782</v>
      </c>
      <c r="I26" s="3">
        <v>6070</v>
      </c>
      <c r="J26" s="2">
        <v>5716</v>
      </c>
      <c r="K26" s="27">
        <v>5955</v>
      </c>
      <c r="L26" s="27">
        <v>5832</v>
      </c>
      <c r="M26" s="27">
        <v>6435</v>
      </c>
      <c r="N26" s="27">
        <v>5832</v>
      </c>
      <c r="O26" s="27">
        <v>6435</v>
      </c>
      <c r="P26" s="49">
        <f t="shared" si="0"/>
        <v>603</v>
      </c>
      <c r="Q26" s="27">
        <f t="shared" si="1"/>
        <v>0</v>
      </c>
      <c r="R26" s="27">
        <f t="shared" si="2"/>
        <v>603</v>
      </c>
      <c r="S26" s="4"/>
      <c r="V26" s="59" t="s">
        <v>13</v>
      </c>
    </row>
    <row r="27" spans="1:22" x14ac:dyDescent="0.2">
      <c r="A27" s="25" t="s">
        <v>16</v>
      </c>
      <c r="B27" s="3">
        <v>698</v>
      </c>
      <c r="C27" s="3">
        <v>731</v>
      </c>
      <c r="D27" s="3">
        <v>900</v>
      </c>
      <c r="E27" s="3">
        <v>739</v>
      </c>
      <c r="F27" s="3">
        <v>805</v>
      </c>
      <c r="G27" s="3">
        <v>908</v>
      </c>
      <c r="H27" s="3">
        <v>1029</v>
      </c>
      <c r="I27" s="3">
        <v>1050</v>
      </c>
      <c r="J27" s="2">
        <v>1015</v>
      </c>
      <c r="K27" s="2">
        <v>1100</v>
      </c>
      <c r="L27" s="2">
        <v>1036</v>
      </c>
      <c r="M27" s="2">
        <v>1200</v>
      </c>
      <c r="N27" s="2">
        <v>1040</v>
      </c>
      <c r="O27" s="2">
        <v>1200</v>
      </c>
      <c r="P27" s="49">
        <f t="shared" si="0"/>
        <v>164</v>
      </c>
      <c r="Q27" s="27">
        <f t="shared" si="1"/>
        <v>0</v>
      </c>
      <c r="R27" s="27">
        <f t="shared" si="2"/>
        <v>160</v>
      </c>
      <c r="S27" s="4"/>
      <c r="V27" s="50" t="s">
        <v>13</v>
      </c>
    </row>
    <row r="28" spans="1:22" x14ac:dyDescent="0.2">
      <c r="A28" s="43" t="s">
        <v>17</v>
      </c>
      <c r="B28" s="3">
        <v>29401</v>
      </c>
      <c r="C28" s="3">
        <v>34056</v>
      </c>
      <c r="D28" s="3">
        <v>39025</v>
      </c>
      <c r="E28" s="3">
        <v>34165</v>
      </c>
      <c r="F28" s="3">
        <v>38229</v>
      </c>
      <c r="G28" s="3">
        <v>41499</v>
      </c>
      <c r="H28" s="3">
        <v>45118</v>
      </c>
      <c r="I28" s="3">
        <v>48020</v>
      </c>
      <c r="J28" s="2">
        <v>46868</v>
      </c>
      <c r="K28" s="2">
        <v>49200</v>
      </c>
      <c r="L28" s="2">
        <v>47649</v>
      </c>
      <c r="M28" s="2">
        <v>52010</v>
      </c>
      <c r="N28" s="2">
        <v>51135</v>
      </c>
      <c r="O28" s="2">
        <v>55405</v>
      </c>
      <c r="P28" s="49">
        <f t="shared" si="0"/>
        <v>7756</v>
      </c>
      <c r="Q28" s="27">
        <f t="shared" si="1"/>
        <v>3395</v>
      </c>
      <c r="R28" s="27">
        <f t="shared" si="2"/>
        <v>4270</v>
      </c>
      <c r="S28" s="42">
        <v>1595</v>
      </c>
      <c r="V28" s="50"/>
    </row>
    <row r="29" spans="1:22" x14ac:dyDescent="0.2">
      <c r="A29" s="25" t="s">
        <v>18</v>
      </c>
      <c r="B29" s="3">
        <v>6878</v>
      </c>
      <c r="C29" s="3">
        <v>7965</v>
      </c>
      <c r="D29" s="3">
        <v>9128</v>
      </c>
      <c r="E29" s="3">
        <v>7990</v>
      </c>
      <c r="F29" s="3">
        <v>8941</v>
      </c>
      <c r="G29" s="3">
        <v>9705</v>
      </c>
      <c r="H29" s="3">
        <v>10552</v>
      </c>
      <c r="I29" s="3">
        <v>11230</v>
      </c>
      <c r="J29" s="2">
        <v>10961</v>
      </c>
      <c r="K29" s="2">
        <v>11505</v>
      </c>
      <c r="L29" s="2">
        <v>11143</v>
      </c>
      <c r="M29" s="2">
        <v>12163</v>
      </c>
      <c r="N29" s="2">
        <v>11960</v>
      </c>
      <c r="O29" s="2">
        <v>12765</v>
      </c>
      <c r="P29" s="49">
        <f t="shared" si="0"/>
        <v>1622</v>
      </c>
      <c r="Q29" s="27">
        <f t="shared" si="1"/>
        <v>602</v>
      </c>
      <c r="R29" s="27">
        <f t="shared" si="2"/>
        <v>805</v>
      </c>
      <c r="S29" s="42">
        <v>375</v>
      </c>
      <c r="V29" s="50"/>
    </row>
    <row r="30" spans="1:22" x14ac:dyDescent="0.2">
      <c r="A30" s="25" t="s">
        <v>19</v>
      </c>
      <c r="B30" s="3">
        <v>19162</v>
      </c>
      <c r="C30" s="3">
        <v>25868</v>
      </c>
      <c r="D30" s="3">
        <v>29754</v>
      </c>
      <c r="E30" s="3">
        <v>25630</v>
      </c>
      <c r="F30" s="3">
        <v>29945</v>
      </c>
      <c r="G30" s="3">
        <v>43145</v>
      </c>
      <c r="H30" s="83">
        <v>41713</v>
      </c>
      <c r="I30" s="3">
        <v>46635</v>
      </c>
      <c r="J30" s="2">
        <v>40926</v>
      </c>
      <c r="K30" s="27">
        <v>50328</v>
      </c>
      <c r="L30" s="27">
        <v>26368</v>
      </c>
      <c r="M30" s="27">
        <v>53934</v>
      </c>
      <c r="N30" s="27">
        <v>46565</v>
      </c>
      <c r="O30" s="27">
        <v>55040</v>
      </c>
      <c r="P30" s="49">
        <f t="shared" si="0"/>
        <v>28672</v>
      </c>
      <c r="Q30" s="27">
        <f t="shared" si="1"/>
        <v>1106</v>
      </c>
      <c r="R30" s="27">
        <f t="shared" si="2"/>
        <v>8475</v>
      </c>
      <c r="S30" s="42">
        <v>950</v>
      </c>
      <c r="V30" s="23" t="s">
        <v>13</v>
      </c>
    </row>
    <row r="31" spans="1:22" ht="22.5" x14ac:dyDescent="0.2">
      <c r="A31" s="25" t="s">
        <v>125</v>
      </c>
      <c r="B31" s="3">
        <v>2600</v>
      </c>
      <c r="C31" s="3">
        <v>3057</v>
      </c>
      <c r="D31" s="3">
        <v>4500</v>
      </c>
      <c r="E31" s="3">
        <v>3178</v>
      </c>
      <c r="F31" s="3">
        <v>3048</v>
      </c>
      <c r="G31" s="3">
        <v>4044</v>
      </c>
      <c r="H31" s="3">
        <v>11047</v>
      </c>
      <c r="I31" s="3">
        <v>12000</v>
      </c>
      <c r="J31" s="2">
        <v>12383</v>
      </c>
      <c r="K31" s="2">
        <v>12360</v>
      </c>
      <c r="L31" s="2">
        <v>13131</v>
      </c>
      <c r="M31" s="2">
        <v>14095</v>
      </c>
      <c r="N31" s="2">
        <v>13785</v>
      </c>
      <c r="O31" s="2">
        <v>15075</v>
      </c>
      <c r="P31" s="49">
        <f t="shared" si="0"/>
        <v>1944</v>
      </c>
      <c r="Q31" s="27">
        <f t="shared" si="1"/>
        <v>980</v>
      </c>
      <c r="R31" s="27">
        <f t="shared" si="2"/>
        <v>1290</v>
      </c>
      <c r="S31" s="4" t="s">
        <v>13</v>
      </c>
      <c r="V31" s="23" t="s">
        <v>13</v>
      </c>
    </row>
    <row r="32" spans="1:22" x14ac:dyDescent="0.2">
      <c r="A32" s="25" t="s">
        <v>60</v>
      </c>
      <c r="B32" s="3"/>
      <c r="C32" s="3"/>
      <c r="D32" s="3"/>
      <c r="E32" s="3"/>
      <c r="F32" s="3">
        <v>756</v>
      </c>
      <c r="G32" s="3">
        <v>114</v>
      </c>
      <c r="H32" s="3">
        <v>4508</v>
      </c>
      <c r="I32" s="3">
        <v>0</v>
      </c>
      <c r="J32" s="2">
        <v>0</v>
      </c>
      <c r="K32" s="2">
        <v>0</v>
      </c>
      <c r="L32" s="2">
        <v>4133</v>
      </c>
      <c r="M32" s="2">
        <v>2880</v>
      </c>
      <c r="N32" s="2">
        <v>2240</v>
      </c>
      <c r="O32" s="2">
        <v>2500</v>
      </c>
      <c r="P32" s="49">
        <f t="shared" si="0"/>
        <v>-1633</v>
      </c>
      <c r="Q32" s="27">
        <f t="shared" si="1"/>
        <v>-380</v>
      </c>
      <c r="R32" s="27">
        <f t="shared" si="2"/>
        <v>260</v>
      </c>
      <c r="S32" s="4"/>
      <c r="V32" s="50"/>
    </row>
    <row r="33" spans="1:22" x14ac:dyDescent="0.2">
      <c r="A33" s="18" t="s">
        <v>12</v>
      </c>
      <c r="B33" s="16">
        <f>SUM(B25:B31)</f>
        <v>118826</v>
      </c>
      <c r="C33" s="16">
        <f>SUM(C25:C31)</f>
        <v>140739</v>
      </c>
      <c r="D33" s="16">
        <f>SUM(D25:D31)</f>
        <v>163647</v>
      </c>
      <c r="E33" s="16">
        <f>SUM(E25:E31)</f>
        <v>153050</v>
      </c>
      <c r="F33" s="16">
        <f t="shared" ref="F33:O33" si="5">SUM(F25:F32)</f>
        <v>183223</v>
      </c>
      <c r="G33" s="16">
        <f t="shared" si="5"/>
        <v>212084</v>
      </c>
      <c r="H33" s="16">
        <f t="shared" si="5"/>
        <v>245867</v>
      </c>
      <c r="I33" s="16">
        <f t="shared" si="5"/>
        <v>256304</v>
      </c>
      <c r="J33" s="16">
        <f t="shared" si="5"/>
        <v>246052</v>
      </c>
      <c r="K33" s="16">
        <f t="shared" si="5"/>
        <v>253948</v>
      </c>
      <c r="L33" s="16">
        <f t="shared" si="5"/>
        <v>233457</v>
      </c>
      <c r="M33" s="16">
        <f t="shared" si="5"/>
        <v>271217</v>
      </c>
      <c r="N33" s="16">
        <f t="shared" si="5"/>
        <v>258413</v>
      </c>
      <c r="O33" s="16">
        <f t="shared" si="5"/>
        <v>276920</v>
      </c>
      <c r="P33" s="105">
        <f t="shared" si="0"/>
        <v>43463</v>
      </c>
      <c r="Q33" s="77">
        <f t="shared" si="1"/>
        <v>5703</v>
      </c>
      <c r="R33" s="77">
        <f t="shared" si="2"/>
        <v>18507</v>
      </c>
      <c r="S33" s="45" t="s">
        <v>13</v>
      </c>
      <c r="T33" s="57"/>
      <c r="U33" s="57"/>
      <c r="V33" s="31"/>
    </row>
    <row r="34" spans="1:22" x14ac:dyDescent="0.2">
      <c r="A34" s="81" t="s">
        <v>143</v>
      </c>
      <c r="B34" s="29"/>
      <c r="C34" s="29"/>
      <c r="D34" s="29"/>
      <c r="E34" s="29"/>
      <c r="F34" s="29"/>
      <c r="G34" s="29"/>
      <c r="H34" s="30">
        <v>0</v>
      </c>
      <c r="I34" s="30">
        <v>0</v>
      </c>
      <c r="J34" s="74">
        <v>0</v>
      </c>
      <c r="K34" s="74">
        <v>3000</v>
      </c>
      <c r="L34" s="74">
        <v>3839</v>
      </c>
      <c r="M34" s="74">
        <v>3200</v>
      </c>
      <c r="N34" s="74">
        <v>3200</v>
      </c>
      <c r="O34" s="74">
        <v>3200</v>
      </c>
      <c r="P34" s="49">
        <f t="shared" si="0"/>
        <v>-639</v>
      </c>
      <c r="Q34" s="27">
        <f t="shared" si="1"/>
        <v>0</v>
      </c>
      <c r="R34" s="27">
        <f t="shared" si="2"/>
        <v>0</v>
      </c>
      <c r="S34" s="24"/>
      <c r="T34" s="82"/>
      <c r="U34" s="82"/>
      <c r="V34" s="72" t="s">
        <v>13</v>
      </c>
    </row>
    <row r="35" spans="1:22" x14ac:dyDescent="0.2">
      <c r="A35" s="25" t="s">
        <v>20</v>
      </c>
      <c r="B35" s="3">
        <v>2721</v>
      </c>
      <c r="C35" s="3">
        <v>3861</v>
      </c>
      <c r="D35" s="3">
        <v>4550</v>
      </c>
      <c r="E35" s="3">
        <v>1676</v>
      </c>
      <c r="F35" s="3">
        <v>2521</v>
      </c>
      <c r="G35" s="3">
        <v>1664</v>
      </c>
      <c r="H35" s="3">
        <v>4657</v>
      </c>
      <c r="I35" s="3">
        <v>4100</v>
      </c>
      <c r="J35" s="2">
        <v>3191</v>
      </c>
      <c r="K35" s="2">
        <v>3100</v>
      </c>
      <c r="L35" s="2">
        <v>2026</v>
      </c>
      <c r="M35" s="2">
        <v>2400</v>
      </c>
      <c r="N35" s="2">
        <v>2150</v>
      </c>
      <c r="O35" s="2">
        <v>2650</v>
      </c>
      <c r="P35" s="49">
        <f t="shared" si="0"/>
        <v>624</v>
      </c>
      <c r="Q35" s="27">
        <f t="shared" si="1"/>
        <v>250</v>
      </c>
      <c r="R35" s="27">
        <f t="shared" si="2"/>
        <v>500</v>
      </c>
      <c r="S35" s="22" t="s">
        <v>13</v>
      </c>
      <c r="T35" s="8" t="s">
        <v>49</v>
      </c>
      <c r="U35" t="s">
        <v>55</v>
      </c>
      <c r="V35" s="59" t="s">
        <v>13</v>
      </c>
    </row>
    <row r="36" spans="1:22" ht="23.25" customHeight="1" x14ac:dyDescent="0.2">
      <c r="A36" s="100" t="s">
        <v>151</v>
      </c>
      <c r="B36" s="3">
        <v>26218</v>
      </c>
      <c r="C36" s="3">
        <v>34600</v>
      </c>
      <c r="D36" s="3">
        <v>39600</v>
      </c>
      <c r="E36" s="3">
        <v>30755</v>
      </c>
      <c r="F36" s="3">
        <v>32271</v>
      </c>
      <c r="G36" s="3">
        <v>33044</v>
      </c>
      <c r="H36" s="3">
        <v>32712</v>
      </c>
      <c r="I36" s="3">
        <v>47180</v>
      </c>
      <c r="J36" s="27">
        <v>48168</v>
      </c>
      <c r="K36" s="27">
        <v>49750</v>
      </c>
      <c r="L36" s="27">
        <v>40030</v>
      </c>
      <c r="M36" s="27">
        <v>45750</v>
      </c>
      <c r="N36" s="27">
        <v>47000</v>
      </c>
      <c r="O36" s="27">
        <v>45750</v>
      </c>
      <c r="P36" s="49">
        <f t="shared" si="0"/>
        <v>5720</v>
      </c>
      <c r="Q36" s="27">
        <f t="shared" si="1"/>
        <v>0</v>
      </c>
      <c r="R36" s="27">
        <f t="shared" si="2"/>
        <v>-1250</v>
      </c>
      <c r="S36" s="22" t="s">
        <v>13</v>
      </c>
      <c r="T36" s="8" t="s">
        <v>50</v>
      </c>
      <c r="U36" t="s">
        <v>54</v>
      </c>
      <c r="V36" s="23" t="s">
        <v>13</v>
      </c>
    </row>
    <row r="37" spans="1:22" x14ac:dyDescent="0.2">
      <c r="A37" s="25" t="s">
        <v>21</v>
      </c>
      <c r="B37" s="3">
        <v>3305</v>
      </c>
      <c r="C37" s="3">
        <v>3808</v>
      </c>
      <c r="D37" s="3">
        <v>3000</v>
      </c>
      <c r="E37" s="3">
        <v>3851</v>
      </c>
      <c r="F37" s="3">
        <v>3220</v>
      </c>
      <c r="G37" s="3">
        <v>3309</v>
      </c>
      <c r="H37" s="3">
        <v>3932</v>
      </c>
      <c r="I37" s="3">
        <v>3200</v>
      </c>
      <c r="J37" s="2">
        <v>3888</v>
      </c>
      <c r="K37" s="2">
        <v>3200</v>
      </c>
      <c r="L37" s="2">
        <v>4866</v>
      </c>
      <c r="M37" s="2">
        <v>3200</v>
      </c>
      <c r="N37" s="2">
        <v>4000</v>
      </c>
      <c r="O37" s="2">
        <v>3200</v>
      </c>
      <c r="P37" s="49">
        <f t="shared" si="0"/>
        <v>-1666</v>
      </c>
      <c r="Q37" s="27">
        <f t="shared" si="1"/>
        <v>0</v>
      </c>
      <c r="R37" s="27">
        <f t="shared" si="2"/>
        <v>-800</v>
      </c>
      <c r="S37" s="4"/>
      <c r="V37" s="50"/>
    </row>
    <row r="38" spans="1:22" x14ac:dyDescent="0.2">
      <c r="A38" s="25" t="s">
        <v>22</v>
      </c>
      <c r="B38" s="3">
        <v>2000</v>
      </c>
      <c r="C38" s="3">
        <v>2000</v>
      </c>
      <c r="D38" s="3">
        <v>2000</v>
      </c>
      <c r="E38" s="3">
        <v>2000</v>
      </c>
      <c r="F38" s="3">
        <v>2200</v>
      </c>
      <c r="G38" s="3">
        <v>2200</v>
      </c>
      <c r="H38" s="3">
        <v>1548</v>
      </c>
      <c r="I38" s="3">
        <v>1700</v>
      </c>
      <c r="J38" s="2">
        <v>1121</v>
      </c>
      <c r="K38" s="2">
        <v>1400</v>
      </c>
      <c r="L38" s="2">
        <v>905</v>
      </c>
      <c r="M38" s="2">
        <v>1400</v>
      </c>
      <c r="N38" s="2">
        <v>1400</v>
      </c>
      <c r="O38" s="2">
        <v>1400</v>
      </c>
      <c r="P38" s="49">
        <f t="shared" si="0"/>
        <v>495</v>
      </c>
      <c r="Q38" s="27">
        <f t="shared" si="1"/>
        <v>0</v>
      </c>
      <c r="R38" s="27">
        <f t="shared" si="2"/>
        <v>0</v>
      </c>
      <c r="S38" s="4"/>
      <c r="V38" s="50"/>
    </row>
    <row r="39" spans="1:22" ht="38.25" customHeight="1" x14ac:dyDescent="0.2">
      <c r="A39" s="25" t="s">
        <v>88</v>
      </c>
      <c r="B39" s="3">
        <v>17036</v>
      </c>
      <c r="C39" s="3">
        <v>15967</v>
      </c>
      <c r="D39" s="3">
        <v>19200</v>
      </c>
      <c r="E39" s="3">
        <v>15552</v>
      </c>
      <c r="F39" s="3">
        <v>17917</v>
      </c>
      <c r="G39" s="3">
        <v>10972</v>
      </c>
      <c r="H39" s="83">
        <v>12187</v>
      </c>
      <c r="I39" s="3">
        <v>6400</v>
      </c>
      <c r="J39" s="2">
        <v>5910</v>
      </c>
      <c r="K39" s="2">
        <v>4400</v>
      </c>
      <c r="L39" s="2">
        <v>2377</v>
      </c>
      <c r="M39" s="2">
        <v>4300</v>
      </c>
      <c r="N39" s="2">
        <v>3030</v>
      </c>
      <c r="O39" s="78">
        <v>12300</v>
      </c>
      <c r="P39" s="49">
        <f t="shared" si="0"/>
        <v>9923</v>
      </c>
      <c r="Q39" s="27">
        <f t="shared" si="1"/>
        <v>8000</v>
      </c>
      <c r="R39" s="78">
        <f t="shared" si="2"/>
        <v>9270</v>
      </c>
      <c r="S39" s="22" t="s">
        <v>13</v>
      </c>
      <c r="V39" s="23" t="s">
        <v>168</v>
      </c>
    </row>
    <row r="40" spans="1:22" x14ac:dyDescent="0.2">
      <c r="A40" s="25" t="s">
        <v>23</v>
      </c>
      <c r="B40" s="3">
        <v>5428</v>
      </c>
      <c r="C40" s="3">
        <v>6240</v>
      </c>
      <c r="D40" s="3">
        <v>9450</v>
      </c>
      <c r="E40" s="3">
        <v>8755</v>
      </c>
      <c r="F40" s="3">
        <v>4523</v>
      </c>
      <c r="G40" s="3">
        <v>3975</v>
      </c>
      <c r="H40" s="3">
        <v>4622</v>
      </c>
      <c r="I40" s="3">
        <v>4510</v>
      </c>
      <c r="J40" s="2">
        <v>6273</v>
      </c>
      <c r="K40" s="2">
        <v>5200</v>
      </c>
      <c r="L40" s="2">
        <v>5914</v>
      </c>
      <c r="M40" s="2">
        <v>5200</v>
      </c>
      <c r="N40" s="2">
        <v>6200</v>
      </c>
      <c r="O40" s="2">
        <v>5200</v>
      </c>
      <c r="P40" s="49">
        <f t="shared" si="0"/>
        <v>-714</v>
      </c>
      <c r="Q40" s="27">
        <f t="shared" si="1"/>
        <v>0</v>
      </c>
      <c r="R40" s="27">
        <f t="shared" si="2"/>
        <v>-1000</v>
      </c>
      <c r="S40" s="4"/>
      <c r="V40" s="23" t="s">
        <v>13</v>
      </c>
    </row>
    <row r="41" spans="1:22" ht="22.5" x14ac:dyDescent="0.2">
      <c r="A41" s="25" t="s">
        <v>89</v>
      </c>
      <c r="B41" s="3">
        <v>2128</v>
      </c>
      <c r="C41" s="3">
        <v>0</v>
      </c>
      <c r="D41" s="3">
        <v>2300</v>
      </c>
      <c r="E41" s="3">
        <v>1836</v>
      </c>
      <c r="F41" s="3">
        <v>312</v>
      </c>
      <c r="G41" s="3">
        <v>0</v>
      </c>
      <c r="H41" s="3">
        <v>229</v>
      </c>
      <c r="I41" s="3">
        <v>300</v>
      </c>
      <c r="J41" s="2">
        <v>206</v>
      </c>
      <c r="K41" s="2">
        <v>300</v>
      </c>
      <c r="L41" s="2">
        <v>275</v>
      </c>
      <c r="M41" s="2">
        <v>350</v>
      </c>
      <c r="N41" s="2">
        <v>275</v>
      </c>
      <c r="O41" s="2">
        <v>350</v>
      </c>
      <c r="P41" s="49">
        <f t="shared" si="0"/>
        <v>75</v>
      </c>
      <c r="Q41" s="27">
        <f t="shared" si="1"/>
        <v>0</v>
      </c>
      <c r="R41" s="27">
        <f t="shared" si="2"/>
        <v>75</v>
      </c>
      <c r="S41" s="4"/>
      <c r="V41" s="50"/>
    </row>
    <row r="42" spans="1:22" ht="24.75" customHeight="1" x14ac:dyDescent="0.2">
      <c r="A42" s="25" t="s">
        <v>132</v>
      </c>
      <c r="B42" s="3">
        <v>326</v>
      </c>
      <c r="C42" s="3">
        <v>864</v>
      </c>
      <c r="D42" s="3">
        <v>800</v>
      </c>
      <c r="E42" s="3">
        <v>805</v>
      </c>
      <c r="F42" s="3">
        <v>365</v>
      </c>
      <c r="G42" s="3">
        <v>737</v>
      </c>
      <c r="H42" s="3">
        <v>570</v>
      </c>
      <c r="I42" s="3">
        <v>1200</v>
      </c>
      <c r="J42" s="2">
        <v>403</v>
      </c>
      <c r="K42" s="27">
        <v>975</v>
      </c>
      <c r="L42" s="27">
        <v>718</v>
      </c>
      <c r="M42" s="27">
        <v>975</v>
      </c>
      <c r="N42" s="27">
        <v>1180</v>
      </c>
      <c r="O42" s="27">
        <v>1175</v>
      </c>
      <c r="P42" s="49">
        <f t="shared" si="0"/>
        <v>457</v>
      </c>
      <c r="Q42" s="27">
        <f t="shared" si="1"/>
        <v>200</v>
      </c>
      <c r="R42" s="27">
        <f t="shared" si="2"/>
        <v>-5</v>
      </c>
      <c r="S42" s="33" t="s">
        <v>69</v>
      </c>
      <c r="V42" s="4" t="s">
        <v>13</v>
      </c>
    </row>
    <row r="43" spans="1:22" ht="24.75" customHeight="1" x14ac:dyDescent="0.2">
      <c r="A43" s="25" t="s">
        <v>139</v>
      </c>
      <c r="B43" s="3">
        <v>742</v>
      </c>
      <c r="C43" s="3">
        <v>1998</v>
      </c>
      <c r="D43" s="3">
        <v>1600</v>
      </c>
      <c r="E43" s="3">
        <v>1312</v>
      </c>
      <c r="F43" s="3">
        <v>2471</v>
      </c>
      <c r="G43" s="3">
        <v>1948</v>
      </c>
      <c r="H43" s="3">
        <v>2137</v>
      </c>
      <c r="I43" s="3">
        <v>2850</v>
      </c>
      <c r="J43" s="2">
        <v>790</v>
      </c>
      <c r="K43" s="2">
        <v>3200</v>
      </c>
      <c r="L43" s="2">
        <v>2167</v>
      </c>
      <c r="M43" s="2">
        <v>3000</v>
      </c>
      <c r="N43" s="2">
        <v>1900</v>
      </c>
      <c r="O43" s="2">
        <v>3000</v>
      </c>
      <c r="P43" s="49">
        <f t="shared" si="0"/>
        <v>833</v>
      </c>
      <c r="Q43" s="27">
        <f t="shared" si="1"/>
        <v>0</v>
      </c>
      <c r="R43" s="27">
        <f t="shared" si="2"/>
        <v>1100</v>
      </c>
      <c r="V43" s="23" t="s">
        <v>13</v>
      </c>
    </row>
    <row r="44" spans="1:22" ht="25.5" customHeight="1" x14ac:dyDescent="0.2">
      <c r="A44" s="25" t="s">
        <v>90</v>
      </c>
      <c r="B44" s="3">
        <v>1964</v>
      </c>
      <c r="C44" s="3">
        <v>2070</v>
      </c>
      <c r="D44" s="3">
        <v>7200</v>
      </c>
      <c r="E44" s="3">
        <v>7082</v>
      </c>
      <c r="F44" s="3">
        <v>6783</v>
      </c>
      <c r="G44" s="3">
        <v>5499</v>
      </c>
      <c r="H44" s="3">
        <v>5238</v>
      </c>
      <c r="I44" s="3">
        <v>6550</v>
      </c>
      <c r="J44" s="2">
        <v>6299</v>
      </c>
      <c r="K44" s="2">
        <v>5700</v>
      </c>
      <c r="L44" s="27">
        <v>13645</v>
      </c>
      <c r="M44" s="2">
        <v>5800</v>
      </c>
      <c r="N44" s="2">
        <v>5530</v>
      </c>
      <c r="O44" s="2">
        <v>5800</v>
      </c>
      <c r="P44" s="49">
        <f t="shared" si="0"/>
        <v>-7845</v>
      </c>
      <c r="Q44" s="27">
        <f t="shared" si="1"/>
        <v>0</v>
      </c>
      <c r="R44" s="27">
        <f t="shared" si="2"/>
        <v>270</v>
      </c>
      <c r="S44" s="23" t="s">
        <v>13</v>
      </c>
      <c r="V44" s="4" t="s">
        <v>13</v>
      </c>
    </row>
    <row r="45" spans="1:22" ht="25.5" customHeight="1" x14ac:dyDescent="0.2">
      <c r="A45" s="25" t="s">
        <v>24</v>
      </c>
      <c r="B45" s="3">
        <v>3565</v>
      </c>
      <c r="C45" s="3">
        <v>1454</v>
      </c>
      <c r="D45" s="3">
        <v>2850</v>
      </c>
      <c r="E45" s="3">
        <v>2513</v>
      </c>
      <c r="F45" s="3">
        <v>1223</v>
      </c>
      <c r="G45" s="3">
        <v>440</v>
      </c>
      <c r="H45" s="3">
        <v>1430</v>
      </c>
      <c r="I45" s="3">
        <v>10500</v>
      </c>
      <c r="J45" s="2">
        <v>10853</v>
      </c>
      <c r="K45" s="27">
        <v>11200</v>
      </c>
      <c r="L45" s="27">
        <v>10568</v>
      </c>
      <c r="M45" s="27">
        <v>11200</v>
      </c>
      <c r="N45" s="27">
        <v>10728</v>
      </c>
      <c r="O45" s="27">
        <v>11200</v>
      </c>
      <c r="P45" s="49">
        <f t="shared" si="0"/>
        <v>632</v>
      </c>
      <c r="Q45" s="27">
        <f t="shared" si="1"/>
        <v>0</v>
      </c>
      <c r="R45" s="27">
        <f t="shared" si="2"/>
        <v>472</v>
      </c>
      <c r="S45" s="4" t="s">
        <v>13</v>
      </c>
      <c r="V45" s="23" t="s">
        <v>13</v>
      </c>
    </row>
    <row r="46" spans="1:22" x14ac:dyDescent="0.2">
      <c r="A46" s="18" t="s">
        <v>12</v>
      </c>
      <c r="B46" s="16">
        <f t="shared" ref="B46:J46" si="6">SUM(B35:B45)</f>
        <v>65433</v>
      </c>
      <c r="C46" s="16">
        <f t="shared" si="6"/>
        <v>72862</v>
      </c>
      <c r="D46" s="16">
        <f t="shared" si="6"/>
        <v>92550</v>
      </c>
      <c r="E46" s="16">
        <f t="shared" si="6"/>
        <v>76137</v>
      </c>
      <c r="F46" s="16">
        <f t="shared" si="6"/>
        <v>73806</v>
      </c>
      <c r="G46" s="16">
        <f t="shared" si="6"/>
        <v>63788</v>
      </c>
      <c r="H46" s="16">
        <f t="shared" si="6"/>
        <v>69262</v>
      </c>
      <c r="I46" s="16">
        <f t="shared" si="6"/>
        <v>88490</v>
      </c>
      <c r="J46" s="16">
        <f t="shared" si="6"/>
        <v>87102</v>
      </c>
      <c r="K46" s="16">
        <f>SUM(K34:K45)</f>
        <v>91425</v>
      </c>
      <c r="L46" s="16">
        <f>SUM(L34:L45)</f>
        <v>87330</v>
      </c>
      <c r="M46" s="16">
        <f>SUM(M34:M45)</f>
        <v>86775</v>
      </c>
      <c r="N46" s="16">
        <f t="shared" ref="N46:O46" si="7">SUM(N34:N45)</f>
        <v>86593</v>
      </c>
      <c r="O46" s="16">
        <f t="shared" si="7"/>
        <v>95225</v>
      </c>
      <c r="P46" s="105">
        <f t="shared" si="0"/>
        <v>7895</v>
      </c>
      <c r="Q46" s="77">
        <f t="shared" si="1"/>
        <v>8450</v>
      </c>
      <c r="R46" s="77">
        <f t="shared" si="2"/>
        <v>8632</v>
      </c>
      <c r="S46" s="17"/>
      <c r="V46" s="58"/>
    </row>
    <row r="47" spans="1:22" ht="22.5" x14ac:dyDescent="0.2">
      <c r="A47" s="25" t="s">
        <v>91</v>
      </c>
      <c r="B47" s="3">
        <v>16473</v>
      </c>
      <c r="C47" s="3">
        <v>12004</v>
      </c>
      <c r="D47" s="3">
        <v>21879</v>
      </c>
      <c r="E47" s="3">
        <v>12157</v>
      </c>
      <c r="F47" s="3">
        <v>13257</v>
      </c>
      <c r="G47" s="3">
        <v>13277</v>
      </c>
      <c r="H47" s="3">
        <v>11373</v>
      </c>
      <c r="I47" s="3">
        <v>14128</v>
      </c>
      <c r="J47" s="2">
        <v>11805</v>
      </c>
      <c r="K47" s="2">
        <v>14218</v>
      </c>
      <c r="L47" s="2">
        <v>11715</v>
      </c>
      <c r="M47" s="2">
        <v>14218</v>
      </c>
      <c r="N47" s="2">
        <v>11715</v>
      </c>
      <c r="O47" s="2">
        <v>14218</v>
      </c>
      <c r="P47" s="49">
        <f t="shared" si="0"/>
        <v>2503</v>
      </c>
      <c r="Q47" s="27">
        <f t="shared" si="1"/>
        <v>0</v>
      </c>
      <c r="R47" s="27">
        <f t="shared" si="2"/>
        <v>2503</v>
      </c>
      <c r="S47" s="4"/>
      <c r="V47" s="50"/>
    </row>
    <row r="48" spans="1:22" ht="25.5" x14ac:dyDescent="0.2">
      <c r="A48" s="25" t="s">
        <v>126</v>
      </c>
      <c r="B48" s="3">
        <v>40767</v>
      </c>
      <c r="C48" s="3">
        <v>40767</v>
      </c>
      <c r="D48" s="3">
        <v>42806</v>
      </c>
      <c r="E48" s="3">
        <v>42806</v>
      </c>
      <c r="F48" s="3">
        <v>44947</v>
      </c>
      <c r="G48" s="3">
        <v>49442</v>
      </c>
      <c r="H48" s="3">
        <v>49442</v>
      </c>
      <c r="I48" s="3">
        <v>49532</v>
      </c>
      <c r="J48" s="2">
        <v>49532</v>
      </c>
      <c r="K48" s="2">
        <v>48541</v>
      </c>
      <c r="L48" s="2">
        <v>48541</v>
      </c>
      <c r="M48" s="2">
        <v>48541</v>
      </c>
      <c r="N48" s="2">
        <v>48541</v>
      </c>
      <c r="O48" s="78">
        <v>61581</v>
      </c>
      <c r="P48" s="49">
        <f t="shared" si="0"/>
        <v>13040</v>
      </c>
      <c r="Q48" s="27">
        <f t="shared" si="1"/>
        <v>13040</v>
      </c>
      <c r="R48" s="78">
        <f t="shared" si="2"/>
        <v>13040</v>
      </c>
      <c r="S48" s="4"/>
      <c r="V48" s="4" t="s">
        <v>170</v>
      </c>
    </row>
    <row r="49" spans="1:22" ht="25.5" customHeight="1" x14ac:dyDescent="0.2">
      <c r="A49" s="25" t="s">
        <v>92</v>
      </c>
      <c r="B49" s="3">
        <v>8670</v>
      </c>
      <c r="C49" s="3">
        <v>9858</v>
      </c>
      <c r="D49" s="3">
        <v>9600</v>
      </c>
      <c r="E49" s="3">
        <v>10076</v>
      </c>
      <c r="F49" s="3">
        <v>13157</v>
      </c>
      <c r="G49" s="3">
        <v>16802</v>
      </c>
      <c r="H49" s="83">
        <v>9146</v>
      </c>
      <c r="I49" s="3">
        <v>2100</v>
      </c>
      <c r="J49" s="2">
        <v>2135</v>
      </c>
      <c r="K49" s="2">
        <v>2370</v>
      </c>
      <c r="L49" s="2">
        <v>2370</v>
      </c>
      <c r="M49" s="2">
        <v>2400</v>
      </c>
      <c r="N49" s="2">
        <v>2450</v>
      </c>
      <c r="O49" s="2">
        <v>2400</v>
      </c>
      <c r="P49" s="49">
        <f t="shared" si="0"/>
        <v>30</v>
      </c>
      <c r="Q49" s="27">
        <f t="shared" si="1"/>
        <v>0</v>
      </c>
      <c r="R49" s="27">
        <f t="shared" si="2"/>
        <v>-50</v>
      </c>
      <c r="S49" s="28" t="s">
        <v>70</v>
      </c>
      <c r="V49" s="23" t="s">
        <v>13</v>
      </c>
    </row>
    <row r="50" spans="1:22" ht="14.25" customHeight="1" x14ac:dyDescent="0.2">
      <c r="A50" s="25" t="s">
        <v>98</v>
      </c>
      <c r="B50" s="3">
        <v>587</v>
      </c>
      <c r="C50" s="3">
        <v>1302</v>
      </c>
      <c r="D50" s="3">
        <v>1660</v>
      </c>
      <c r="E50" s="3">
        <v>1653</v>
      </c>
      <c r="F50" s="3">
        <v>1589</v>
      </c>
      <c r="G50" s="3">
        <v>1043</v>
      </c>
      <c r="H50" s="3">
        <v>2444</v>
      </c>
      <c r="I50" s="3">
        <v>3360</v>
      </c>
      <c r="J50" s="2">
        <v>3217</v>
      </c>
      <c r="K50" s="2">
        <v>3360</v>
      </c>
      <c r="L50" s="2">
        <v>3625</v>
      </c>
      <c r="M50" s="2">
        <v>3420</v>
      </c>
      <c r="N50" s="2">
        <v>3215</v>
      </c>
      <c r="O50" s="2">
        <v>3600</v>
      </c>
      <c r="P50" s="49">
        <f t="shared" si="0"/>
        <v>-25</v>
      </c>
      <c r="Q50" s="27">
        <f t="shared" si="1"/>
        <v>180</v>
      </c>
      <c r="R50" s="27">
        <f t="shared" si="2"/>
        <v>385</v>
      </c>
      <c r="S50" s="24" t="s">
        <v>63</v>
      </c>
      <c r="V50" s="59" t="s">
        <v>13</v>
      </c>
    </row>
    <row r="51" spans="1:22" x14ac:dyDescent="0.2">
      <c r="A51" s="25" t="s">
        <v>25</v>
      </c>
      <c r="B51" s="3">
        <v>1017</v>
      </c>
      <c r="C51" s="3">
        <v>1547</v>
      </c>
      <c r="D51" s="3">
        <v>2250</v>
      </c>
      <c r="E51" s="3">
        <v>2993</v>
      </c>
      <c r="F51" s="3">
        <v>576</v>
      </c>
      <c r="G51" s="3">
        <v>251</v>
      </c>
      <c r="H51" s="3">
        <v>1559</v>
      </c>
      <c r="I51" s="3">
        <v>1900</v>
      </c>
      <c r="J51" s="3">
        <v>601</v>
      </c>
      <c r="K51" s="3">
        <v>2150</v>
      </c>
      <c r="L51" s="2">
        <v>2246</v>
      </c>
      <c r="M51" s="2">
        <v>2250</v>
      </c>
      <c r="N51" s="2">
        <v>2640</v>
      </c>
      <c r="O51" s="2">
        <v>2250</v>
      </c>
      <c r="P51" s="49">
        <f t="shared" si="0"/>
        <v>4</v>
      </c>
      <c r="Q51" s="27">
        <f t="shared" si="1"/>
        <v>0</v>
      </c>
      <c r="R51" s="27">
        <f t="shared" si="2"/>
        <v>-390</v>
      </c>
      <c r="S51" s="22" t="s">
        <v>13</v>
      </c>
      <c r="T51" s="8" t="s">
        <v>49</v>
      </c>
      <c r="U51" t="s">
        <v>55</v>
      </c>
      <c r="V51" s="23" t="s">
        <v>13</v>
      </c>
    </row>
    <row r="52" spans="1:22" x14ac:dyDescent="0.2">
      <c r="A52" s="18" t="s">
        <v>12</v>
      </c>
      <c r="B52" s="16">
        <f t="shared" ref="B52:O52" si="8">SUM(B47:B51)</f>
        <v>67514</v>
      </c>
      <c r="C52" s="16">
        <f t="shared" si="8"/>
        <v>65478</v>
      </c>
      <c r="D52" s="16">
        <f t="shared" si="8"/>
        <v>78195</v>
      </c>
      <c r="E52" s="16">
        <f t="shared" si="8"/>
        <v>69685</v>
      </c>
      <c r="F52" s="16">
        <f t="shared" si="8"/>
        <v>73526</v>
      </c>
      <c r="G52" s="16">
        <f t="shared" si="8"/>
        <v>80815</v>
      </c>
      <c r="H52" s="16">
        <f t="shared" si="8"/>
        <v>73964</v>
      </c>
      <c r="I52" s="16">
        <f t="shared" si="8"/>
        <v>71020</v>
      </c>
      <c r="J52" s="16">
        <f t="shared" si="8"/>
        <v>67290</v>
      </c>
      <c r="K52" s="16">
        <f t="shared" si="8"/>
        <v>70639</v>
      </c>
      <c r="L52" s="16">
        <f t="shared" si="8"/>
        <v>68497</v>
      </c>
      <c r="M52" s="16">
        <f t="shared" si="8"/>
        <v>70829</v>
      </c>
      <c r="N52" s="16">
        <f t="shared" si="8"/>
        <v>68561</v>
      </c>
      <c r="O52" s="16">
        <f t="shared" si="8"/>
        <v>84049</v>
      </c>
      <c r="P52" s="105">
        <f t="shared" si="0"/>
        <v>15552</v>
      </c>
      <c r="Q52" s="77">
        <f t="shared" si="1"/>
        <v>13220</v>
      </c>
      <c r="R52" s="77">
        <f t="shared" si="2"/>
        <v>15488</v>
      </c>
      <c r="S52" s="17"/>
      <c r="V52" s="58"/>
    </row>
    <row r="53" spans="1:22" ht="22.5" x14ac:dyDescent="0.2">
      <c r="A53" s="25" t="s">
        <v>93</v>
      </c>
      <c r="B53" s="3">
        <v>278</v>
      </c>
      <c r="C53" s="3">
        <v>935</v>
      </c>
      <c r="D53" s="3">
        <v>500</v>
      </c>
      <c r="E53" s="3">
        <v>500</v>
      </c>
      <c r="F53" s="3">
        <v>576</v>
      </c>
      <c r="G53" s="3">
        <v>560</v>
      </c>
      <c r="H53" s="83">
        <v>1175</v>
      </c>
      <c r="I53" s="3">
        <v>600</v>
      </c>
      <c r="J53" s="27">
        <v>623</v>
      </c>
      <c r="K53" s="2">
        <v>600</v>
      </c>
      <c r="L53" s="2">
        <v>842</v>
      </c>
      <c r="M53" s="2">
        <v>700</v>
      </c>
      <c r="N53" s="2">
        <v>400</v>
      </c>
      <c r="O53" s="2">
        <v>700</v>
      </c>
      <c r="P53" s="49">
        <f t="shared" si="0"/>
        <v>-142</v>
      </c>
      <c r="Q53" s="27">
        <f t="shared" si="1"/>
        <v>0</v>
      </c>
      <c r="R53" s="27">
        <f t="shared" si="2"/>
        <v>300</v>
      </c>
      <c r="S53" s="4"/>
      <c r="V53" s="79" t="s">
        <v>13</v>
      </c>
    </row>
    <row r="54" spans="1:22" hidden="1" x14ac:dyDescent="0.2">
      <c r="A54" s="25" t="s">
        <v>26</v>
      </c>
      <c r="B54" s="3">
        <v>123</v>
      </c>
      <c r="C54" s="3">
        <v>0</v>
      </c>
      <c r="D54" s="3">
        <v>150</v>
      </c>
      <c r="E54" s="3">
        <v>52</v>
      </c>
      <c r="F54" s="3">
        <v>0</v>
      </c>
      <c r="G54" s="3">
        <v>0</v>
      </c>
      <c r="H54" s="3">
        <v>0</v>
      </c>
      <c r="I54" s="3"/>
      <c r="J54" s="2"/>
      <c r="K54" s="2"/>
      <c r="L54" s="2"/>
      <c r="M54" s="2"/>
      <c r="N54" s="2"/>
      <c r="O54" s="2"/>
      <c r="P54" s="49">
        <f t="shared" si="0"/>
        <v>0</v>
      </c>
      <c r="Q54" s="27">
        <f t="shared" si="1"/>
        <v>0</v>
      </c>
      <c r="R54" s="27">
        <f t="shared" si="2"/>
        <v>0</v>
      </c>
      <c r="S54" s="4" t="s">
        <v>61</v>
      </c>
      <c r="V54" s="50"/>
    </row>
    <row r="55" spans="1:22" x14ac:dyDescent="0.2">
      <c r="A55" s="25" t="s">
        <v>27</v>
      </c>
      <c r="B55" s="3">
        <v>2992</v>
      </c>
      <c r="C55" s="3">
        <v>3111</v>
      </c>
      <c r="D55" s="3">
        <v>3700</v>
      </c>
      <c r="E55" s="3">
        <v>3624</v>
      </c>
      <c r="F55" s="3">
        <v>3700</v>
      </c>
      <c r="G55" s="3">
        <v>4071</v>
      </c>
      <c r="H55" s="3">
        <v>4236</v>
      </c>
      <c r="I55" s="3">
        <v>4900</v>
      </c>
      <c r="J55" s="2">
        <v>3920</v>
      </c>
      <c r="K55" s="2">
        <v>5100</v>
      </c>
      <c r="L55" s="2">
        <v>5360</v>
      </c>
      <c r="M55" s="2">
        <v>5100</v>
      </c>
      <c r="N55" s="2">
        <v>4450</v>
      </c>
      <c r="O55" s="2">
        <v>5100</v>
      </c>
      <c r="P55" s="49">
        <f t="shared" si="0"/>
        <v>-260</v>
      </c>
      <c r="Q55" s="27">
        <f t="shared" si="1"/>
        <v>0</v>
      </c>
      <c r="R55" s="27">
        <f t="shared" si="2"/>
        <v>650</v>
      </c>
      <c r="S55" s="4"/>
      <c r="V55" s="50"/>
    </row>
    <row r="56" spans="1:22" x14ac:dyDescent="0.2">
      <c r="A56" s="25" t="s">
        <v>28</v>
      </c>
      <c r="B56" s="3">
        <v>329</v>
      </c>
      <c r="C56" s="3">
        <v>712</v>
      </c>
      <c r="D56" s="3">
        <v>500</v>
      </c>
      <c r="E56" s="3">
        <v>394</v>
      </c>
      <c r="F56" s="3">
        <v>431</v>
      </c>
      <c r="G56" s="3">
        <v>529</v>
      </c>
      <c r="H56" s="3">
        <v>667</v>
      </c>
      <c r="I56" s="3">
        <v>1100</v>
      </c>
      <c r="J56" s="2">
        <v>1104</v>
      </c>
      <c r="K56" s="27">
        <v>850</v>
      </c>
      <c r="L56" s="27">
        <v>582</v>
      </c>
      <c r="M56" s="27">
        <v>650</v>
      </c>
      <c r="N56" s="27">
        <v>515</v>
      </c>
      <c r="O56" s="27">
        <v>650</v>
      </c>
      <c r="P56" s="49">
        <f t="shared" si="0"/>
        <v>68</v>
      </c>
      <c r="Q56" s="27">
        <f t="shared" si="1"/>
        <v>0</v>
      </c>
      <c r="R56" s="27">
        <f t="shared" si="2"/>
        <v>135</v>
      </c>
      <c r="S56" s="4"/>
      <c r="V56" s="50" t="s">
        <v>13</v>
      </c>
    </row>
    <row r="57" spans="1:22" x14ac:dyDescent="0.2">
      <c r="A57" s="25" t="s">
        <v>29</v>
      </c>
      <c r="B57" s="3">
        <v>3609</v>
      </c>
      <c r="C57" s="3">
        <v>3720</v>
      </c>
      <c r="D57" s="3">
        <v>3625</v>
      </c>
      <c r="E57" s="3">
        <v>3231</v>
      </c>
      <c r="F57" s="3">
        <v>3578</v>
      </c>
      <c r="G57" s="3">
        <v>4444</v>
      </c>
      <c r="H57" s="3">
        <v>3360</v>
      </c>
      <c r="I57" s="3">
        <v>3700</v>
      </c>
      <c r="J57" s="2">
        <v>3849</v>
      </c>
      <c r="K57" s="2">
        <v>3900</v>
      </c>
      <c r="L57" s="2">
        <v>3610</v>
      </c>
      <c r="M57" s="2">
        <v>4100</v>
      </c>
      <c r="N57" s="2">
        <v>2975</v>
      </c>
      <c r="O57" s="2">
        <v>4100</v>
      </c>
      <c r="P57" s="49">
        <f t="shared" si="0"/>
        <v>490</v>
      </c>
      <c r="Q57" s="27">
        <f t="shared" si="1"/>
        <v>0</v>
      </c>
      <c r="R57" s="27">
        <f t="shared" si="2"/>
        <v>1125</v>
      </c>
      <c r="S57" s="4"/>
      <c r="V57" s="50"/>
    </row>
    <row r="58" spans="1:22" ht="33.75" x14ac:dyDescent="0.2">
      <c r="A58" s="25" t="s">
        <v>99</v>
      </c>
      <c r="B58" s="3">
        <v>3579</v>
      </c>
      <c r="C58" s="3">
        <v>4471</v>
      </c>
      <c r="D58" s="3">
        <v>5200</v>
      </c>
      <c r="E58" s="3">
        <v>4909</v>
      </c>
      <c r="F58" s="3">
        <v>4744</v>
      </c>
      <c r="G58" s="3">
        <v>3580</v>
      </c>
      <c r="H58" s="3">
        <v>2815</v>
      </c>
      <c r="I58" s="3">
        <v>4400</v>
      </c>
      <c r="J58" s="2">
        <v>3158</v>
      </c>
      <c r="K58" s="27">
        <v>4500</v>
      </c>
      <c r="L58" s="27">
        <v>4879</v>
      </c>
      <c r="M58" s="27">
        <v>4000</v>
      </c>
      <c r="N58" s="27">
        <v>2770</v>
      </c>
      <c r="O58" s="27">
        <v>3800</v>
      </c>
      <c r="P58" s="49">
        <f t="shared" si="0"/>
        <v>-1079</v>
      </c>
      <c r="Q58" s="27">
        <f t="shared" si="1"/>
        <v>-200</v>
      </c>
      <c r="R58" s="27">
        <f t="shared" si="2"/>
        <v>1030</v>
      </c>
      <c r="S58" s="4"/>
      <c r="V58" s="50"/>
    </row>
    <row r="59" spans="1:22" ht="33.75" x14ac:dyDescent="0.2">
      <c r="A59" s="25" t="s">
        <v>100</v>
      </c>
      <c r="B59" s="3">
        <v>5328</v>
      </c>
      <c r="C59" s="3">
        <v>10060</v>
      </c>
      <c r="D59" s="3">
        <v>8000</v>
      </c>
      <c r="E59" s="3">
        <v>8812</v>
      </c>
      <c r="F59" s="3">
        <v>6949</v>
      </c>
      <c r="G59" s="3">
        <v>7064</v>
      </c>
      <c r="H59" s="83">
        <v>11641</v>
      </c>
      <c r="I59" s="3">
        <v>9500</v>
      </c>
      <c r="J59" s="27">
        <v>9294</v>
      </c>
      <c r="K59" s="27">
        <v>9000</v>
      </c>
      <c r="L59" s="27">
        <v>7681</v>
      </c>
      <c r="M59" s="27">
        <v>9000</v>
      </c>
      <c r="N59" s="27">
        <v>9360</v>
      </c>
      <c r="O59" s="27">
        <v>9000</v>
      </c>
      <c r="P59" s="49">
        <f t="shared" si="0"/>
        <v>1319</v>
      </c>
      <c r="Q59" s="27">
        <f t="shared" si="1"/>
        <v>0</v>
      </c>
      <c r="R59" s="27">
        <f t="shared" si="2"/>
        <v>-360</v>
      </c>
      <c r="S59" s="4"/>
      <c r="V59" s="79" t="s">
        <v>13</v>
      </c>
    </row>
    <row r="60" spans="1:22" ht="22.5" x14ac:dyDescent="0.2">
      <c r="A60" s="25" t="s">
        <v>101</v>
      </c>
      <c r="B60" s="3">
        <v>0</v>
      </c>
      <c r="C60" s="3">
        <v>0</v>
      </c>
      <c r="D60" s="3">
        <v>0</v>
      </c>
      <c r="E60" s="3">
        <v>0</v>
      </c>
      <c r="F60" s="3">
        <v>14999</v>
      </c>
      <c r="G60" s="3">
        <v>13488</v>
      </c>
      <c r="H60" s="3">
        <v>17452</v>
      </c>
      <c r="I60" s="3">
        <v>18800</v>
      </c>
      <c r="J60" s="27">
        <v>17350</v>
      </c>
      <c r="K60" s="27">
        <v>19200</v>
      </c>
      <c r="L60" s="27">
        <v>12807</v>
      </c>
      <c r="M60" s="27">
        <v>19300</v>
      </c>
      <c r="N60" s="27">
        <v>15000</v>
      </c>
      <c r="O60" s="27">
        <v>16800</v>
      </c>
      <c r="P60" s="49">
        <f t="shared" si="0"/>
        <v>3993</v>
      </c>
      <c r="Q60" s="27">
        <f t="shared" si="1"/>
        <v>-2500</v>
      </c>
      <c r="R60" s="27">
        <f t="shared" si="2"/>
        <v>1800</v>
      </c>
      <c r="S60" s="36" t="s">
        <v>82</v>
      </c>
      <c r="T60" s="8" t="s">
        <v>48</v>
      </c>
      <c r="U60" t="s">
        <v>53</v>
      </c>
      <c r="V60" s="23" t="s">
        <v>13</v>
      </c>
    </row>
    <row r="61" spans="1:22" x14ac:dyDescent="0.2">
      <c r="A61" s="25" t="s">
        <v>30</v>
      </c>
      <c r="B61" s="3">
        <v>4152</v>
      </c>
      <c r="C61" s="3">
        <v>3016</v>
      </c>
      <c r="D61" s="3">
        <v>3500</v>
      </c>
      <c r="E61" s="3">
        <v>3081</v>
      </c>
      <c r="F61" s="3">
        <v>3388</v>
      </c>
      <c r="G61" s="3">
        <v>4551</v>
      </c>
      <c r="H61" s="3">
        <v>2894</v>
      </c>
      <c r="I61" s="3">
        <v>3200</v>
      </c>
      <c r="J61" s="2">
        <v>3441</v>
      </c>
      <c r="K61" s="27">
        <v>3200</v>
      </c>
      <c r="L61" s="27">
        <v>3734</v>
      </c>
      <c r="M61" s="27">
        <v>3200</v>
      </c>
      <c r="N61" s="27">
        <v>3600</v>
      </c>
      <c r="O61" s="27">
        <v>3500</v>
      </c>
      <c r="P61" s="49">
        <f t="shared" si="0"/>
        <v>-234</v>
      </c>
      <c r="Q61" s="27">
        <f t="shared" si="1"/>
        <v>300</v>
      </c>
      <c r="R61" s="27">
        <f t="shared" si="2"/>
        <v>-100</v>
      </c>
      <c r="S61" s="28" t="s">
        <v>71</v>
      </c>
      <c r="V61" s="50"/>
    </row>
    <row r="62" spans="1:22" ht="15.75" customHeight="1" x14ac:dyDescent="0.2">
      <c r="A62" s="25" t="s">
        <v>31</v>
      </c>
      <c r="B62" s="3">
        <v>19987</v>
      </c>
      <c r="C62" s="3">
        <v>23082</v>
      </c>
      <c r="D62" s="3">
        <v>25400</v>
      </c>
      <c r="E62" s="3">
        <v>29996</v>
      </c>
      <c r="F62" s="3">
        <v>32949</v>
      </c>
      <c r="G62" s="3">
        <v>40464</v>
      </c>
      <c r="H62" s="3">
        <v>41112</v>
      </c>
      <c r="I62" s="3">
        <v>46560</v>
      </c>
      <c r="J62" s="2">
        <v>41211</v>
      </c>
      <c r="K62" s="2">
        <v>46560</v>
      </c>
      <c r="L62" s="2">
        <v>49545</v>
      </c>
      <c r="M62" s="2">
        <v>48500</v>
      </c>
      <c r="N62" s="2">
        <v>48380</v>
      </c>
      <c r="O62" s="2">
        <v>49000</v>
      </c>
      <c r="P62" s="49">
        <f t="shared" si="0"/>
        <v>-545</v>
      </c>
      <c r="Q62" s="27">
        <f t="shared" si="1"/>
        <v>500</v>
      </c>
      <c r="R62" s="27">
        <f t="shared" si="2"/>
        <v>620</v>
      </c>
      <c r="S62" s="33" t="s">
        <v>72</v>
      </c>
      <c r="T62" s="8" t="s">
        <v>51</v>
      </c>
      <c r="U62" t="s">
        <v>53</v>
      </c>
      <c r="V62" s="50"/>
    </row>
    <row r="63" spans="1:22" ht="14.25" customHeight="1" x14ac:dyDescent="0.2">
      <c r="A63" s="25" t="s">
        <v>65</v>
      </c>
      <c r="B63" s="3">
        <v>0</v>
      </c>
      <c r="C63" s="3">
        <v>640</v>
      </c>
      <c r="D63" s="3">
        <v>5500</v>
      </c>
      <c r="E63" s="3">
        <v>9741</v>
      </c>
      <c r="F63" s="3">
        <v>11704</v>
      </c>
      <c r="G63" s="3">
        <v>3405</v>
      </c>
      <c r="H63" s="3">
        <v>2406</v>
      </c>
      <c r="I63" s="3">
        <v>4100</v>
      </c>
      <c r="J63" s="2">
        <v>2531</v>
      </c>
      <c r="K63" s="2">
        <v>3900</v>
      </c>
      <c r="L63" s="2">
        <v>3361</v>
      </c>
      <c r="M63" s="2">
        <v>3000</v>
      </c>
      <c r="N63" s="2">
        <v>3220</v>
      </c>
      <c r="O63" s="2">
        <v>3000</v>
      </c>
      <c r="P63" s="49">
        <f t="shared" si="0"/>
        <v>-361</v>
      </c>
      <c r="Q63" s="27">
        <f t="shared" si="1"/>
        <v>0</v>
      </c>
      <c r="R63" s="27">
        <f t="shared" si="2"/>
        <v>-220</v>
      </c>
      <c r="S63" s="33" t="s">
        <v>66</v>
      </c>
      <c r="V63" s="50"/>
    </row>
    <row r="64" spans="1:22" ht="27" customHeight="1" x14ac:dyDescent="0.2">
      <c r="A64" s="25" t="s">
        <v>96</v>
      </c>
      <c r="B64" s="3">
        <v>136</v>
      </c>
      <c r="C64" s="3">
        <v>294</v>
      </c>
      <c r="D64" s="3">
        <v>350</v>
      </c>
      <c r="E64" s="3">
        <v>300</v>
      </c>
      <c r="F64" s="3">
        <v>283</v>
      </c>
      <c r="G64" s="3">
        <v>496</v>
      </c>
      <c r="H64" s="3">
        <v>340</v>
      </c>
      <c r="I64" s="3">
        <v>850</v>
      </c>
      <c r="J64" s="2">
        <v>1026</v>
      </c>
      <c r="K64" s="2">
        <v>650</v>
      </c>
      <c r="L64" s="2">
        <v>225</v>
      </c>
      <c r="M64" s="2">
        <v>650</v>
      </c>
      <c r="N64" s="2">
        <v>225</v>
      </c>
      <c r="O64" s="2">
        <v>650</v>
      </c>
      <c r="P64" s="49">
        <f t="shared" si="0"/>
        <v>425</v>
      </c>
      <c r="Q64" s="27">
        <f t="shared" si="1"/>
        <v>0</v>
      </c>
      <c r="R64" s="27">
        <f t="shared" si="2"/>
        <v>425</v>
      </c>
      <c r="S64" s="4" t="s">
        <v>13</v>
      </c>
      <c r="V64" s="50"/>
    </row>
    <row r="65" spans="1:22" ht="22.5" x14ac:dyDescent="0.2">
      <c r="A65" s="25" t="s">
        <v>97</v>
      </c>
      <c r="B65" s="3">
        <v>2241</v>
      </c>
      <c r="C65" s="3">
        <v>2048</v>
      </c>
      <c r="D65" s="3">
        <v>2450</v>
      </c>
      <c r="E65" s="3">
        <v>2214</v>
      </c>
      <c r="F65" s="3">
        <v>1701</v>
      </c>
      <c r="G65" s="3">
        <v>2594</v>
      </c>
      <c r="H65" s="3">
        <v>2429</v>
      </c>
      <c r="I65" s="3">
        <v>2700</v>
      </c>
      <c r="J65" s="2">
        <v>2613</v>
      </c>
      <c r="K65" s="2">
        <v>2850</v>
      </c>
      <c r="L65" s="2">
        <v>2467</v>
      </c>
      <c r="M65" s="2">
        <v>3125</v>
      </c>
      <c r="N65" s="2">
        <v>2865</v>
      </c>
      <c r="O65" s="2">
        <v>3125</v>
      </c>
      <c r="P65" s="49">
        <f t="shared" si="0"/>
        <v>658</v>
      </c>
      <c r="Q65" s="27">
        <f t="shared" si="1"/>
        <v>0</v>
      </c>
      <c r="R65" s="27">
        <f t="shared" si="2"/>
        <v>260</v>
      </c>
      <c r="S65" s="4" t="s">
        <v>13</v>
      </c>
      <c r="V65" s="50"/>
    </row>
    <row r="66" spans="1:22" ht="12.75" customHeight="1" x14ac:dyDescent="0.2">
      <c r="A66" s="25" t="s">
        <v>32</v>
      </c>
      <c r="B66" s="3">
        <v>999</v>
      </c>
      <c r="C66" s="3">
        <v>1256</v>
      </c>
      <c r="D66" s="3">
        <v>1100</v>
      </c>
      <c r="E66" s="3">
        <v>1137</v>
      </c>
      <c r="F66" s="3">
        <v>1707</v>
      </c>
      <c r="G66" s="3">
        <v>1734</v>
      </c>
      <c r="H66" s="3">
        <v>1227</v>
      </c>
      <c r="I66" s="3">
        <v>2700</v>
      </c>
      <c r="J66" s="2">
        <v>2767</v>
      </c>
      <c r="K66" s="2">
        <v>2200</v>
      </c>
      <c r="L66" s="2">
        <v>2086</v>
      </c>
      <c r="M66" s="2">
        <v>2200</v>
      </c>
      <c r="N66" s="2">
        <v>1965</v>
      </c>
      <c r="O66" s="2">
        <v>2200</v>
      </c>
      <c r="P66" s="49">
        <f t="shared" si="0"/>
        <v>114</v>
      </c>
      <c r="Q66" s="27">
        <f t="shared" si="1"/>
        <v>0</v>
      </c>
      <c r="R66" s="27">
        <f t="shared" si="2"/>
        <v>235</v>
      </c>
      <c r="S66" s="37" t="s">
        <v>83</v>
      </c>
      <c r="V66" s="23" t="s">
        <v>13</v>
      </c>
    </row>
    <row r="67" spans="1:22" ht="22.5" x14ac:dyDescent="0.2">
      <c r="A67" s="25" t="s">
        <v>136</v>
      </c>
      <c r="B67" s="3">
        <v>841</v>
      </c>
      <c r="C67" s="3">
        <v>1119</v>
      </c>
      <c r="D67" s="3">
        <v>1900</v>
      </c>
      <c r="E67" s="3">
        <v>1581</v>
      </c>
      <c r="F67" s="3">
        <v>887</v>
      </c>
      <c r="G67" s="3">
        <v>727</v>
      </c>
      <c r="H67" s="3">
        <v>1554</v>
      </c>
      <c r="I67" s="3">
        <v>1275</v>
      </c>
      <c r="J67" s="2">
        <v>832</v>
      </c>
      <c r="K67" s="2">
        <v>1700</v>
      </c>
      <c r="L67" s="2">
        <v>1226</v>
      </c>
      <c r="M67" s="2">
        <v>1600</v>
      </c>
      <c r="N67" s="2">
        <v>1350</v>
      </c>
      <c r="O67" s="2">
        <v>1750</v>
      </c>
      <c r="P67" s="49">
        <f t="shared" ref="P67:P113" si="9">SUM(O67-L67)</f>
        <v>524</v>
      </c>
      <c r="Q67" s="27">
        <f t="shared" ref="Q67:Q113" si="10">SUM(O67-M67)</f>
        <v>150</v>
      </c>
      <c r="R67" s="27">
        <f t="shared" ref="R67:R113" si="11">SUM(O67-N67)</f>
        <v>400</v>
      </c>
      <c r="S67" s="4"/>
      <c r="V67" s="50"/>
    </row>
    <row r="68" spans="1:22" ht="22.5" x14ac:dyDescent="0.2">
      <c r="A68" s="25" t="s">
        <v>102</v>
      </c>
      <c r="B68" s="3">
        <v>2959</v>
      </c>
      <c r="C68" s="3">
        <v>3991</v>
      </c>
      <c r="D68" s="3">
        <v>4000</v>
      </c>
      <c r="E68" s="3">
        <v>3539</v>
      </c>
      <c r="F68" s="3">
        <v>3903</v>
      </c>
      <c r="G68" s="3">
        <v>2448</v>
      </c>
      <c r="H68" s="3">
        <v>3656</v>
      </c>
      <c r="I68" s="3">
        <v>3200</v>
      </c>
      <c r="J68" s="2">
        <v>2223</v>
      </c>
      <c r="K68" s="27">
        <v>3700</v>
      </c>
      <c r="L68" s="27">
        <v>4282</v>
      </c>
      <c r="M68" s="27">
        <v>3800</v>
      </c>
      <c r="N68" s="27">
        <v>1115</v>
      </c>
      <c r="O68" s="27">
        <v>3800</v>
      </c>
      <c r="P68" s="49">
        <f t="shared" si="9"/>
        <v>-482</v>
      </c>
      <c r="Q68" s="27">
        <f t="shared" si="10"/>
        <v>0</v>
      </c>
      <c r="R68" s="27">
        <f t="shared" si="11"/>
        <v>2685</v>
      </c>
      <c r="S68" s="4"/>
      <c r="V68" s="50"/>
    </row>
    <row r="69" spans="1:22" ht="22.5" x14ac:dyDescent="0.2">
      <c r="A69" s="25" t="s">
        <v>103</v>
      </c>
      <c r="B69" s="3">
        <v>2997</v>
      </c>
      <c r="C69" s="3">
        <v>4278</v>
      </c>
      <c r="D69" s="3">
        <v>7600</v>
      </c>
      <c r="E69" s="3">
        <v>5877</v>
      </c>
      <c r="F69" s="3">
        <v>4202</v>
      </c>
      <c r="G69" s="3">
        <v>4608</v>
      </c>
      <c r="H69" s="3">
        <v>1681</v>
      </c>
      <c r="I69" s="3">
        <v>5000</v>
      </c>
      <c r="J69" s="2">
        <v>3454</v>
      </c>
      <c r="K69" s="2">
        <v>5325</v>
      </c>
      <c r="L69" s="2">
        <v>3213</v>
      </c>
      <c r="M69" s="2">
        <v>5800</v>
      </c>
      <c r="N69" s="2">
        <v>4245</v>
      </c>
      <c r="O69" s="2">
        <v>6300</v>
      </c>
      <c r="P69" s="49">
        <f t="shared" si="9"/>
        <v>3087</v>
      </c>
      <c r="Q69" s="27">
        <f t="shared" si="10"/>
        <v>500</v>
      </c>
      <c r="R69" s="27">
        <f t="shared" si="11"/>
        <v>2055</v>
      </c>
      <c r="S69" s="24" t="s">
        <v>13</v>
      </c>
      <c r="V69" s="50"/>
    </row>
    <row r="70" spans="1:22" x14ac:dyDescent="0.2">
      <c r="A70" s="18" t="s">
        <v>12</v>
      </c>
      <c r="B70" s="16">
        <f t="shared" ref="B70:J70" si="12">SUM(B53:B69)</f>
        <v>50550</v>
      </c>
      <c r="C70" s="16">
        <f t="shared" si="12"/>
        <v>62733</v>
      </c>
      <c r="D70" s="16">
        <f t="shared" si="12"/>
        <v>73475</v>
      </c>
      <c r="E70" s="16">
        <f t="shared" si="12"/>
        <v>78988</v>
      </c>
      <c r="F70" s="16">
        <f t="shared" si="12"/>
        <v>95701</v>
      </c>
      <c r="G70" s="16">
        <f t="shared" si="12"/>
        <v>94763</v>
      </c>
      <c r="H70" s="16">
        <f t="shared" si="12"/>
        <v>98645</v>
      </c>
      <c r="I70" s="16">
        <f t="shared" si="12"/>
        <v>112585</v>
      </c>
      <c r="J70" s="16">
        <f t="shared" si="12"/>
        <v>99396</v>
      </c>
      <c r="K70" s="16">
        <f>SUM(K53:K69)</f>
        <v>113235</v>
      </c>
      <c r="L70" s="16">
        <f>SUM(L53:L69)</f>
        <v>105900</v>
      </c>
      <c r="M70" s="16">
        <f>SUM(M53:M69)</f>
        <v>114725</v>
      </c>
      <c r="N70" s="16">
        <f t="shared" ref="N70:O70" si="13">SUM(N53:N69)</f>
        <v>102435</v>
      </c>
      <c r="O70" s="16">
        <f t="shared" si="13"/>
        <v>113475</v>
      </c>
      <c r="P70" s="105">
        <f t="shared" si="9"/>
        <v>7575</v>
      </c>
      <c r="Q70" s="77">
        <f t="shared" si="10"/>
        <v>-1250</v>
      </c>
      <c r="R70" s="77">
        <f t="shared" si="11"/>
        <v>11040</v>
      </c>
      <c r="S70" s="17"/>
      <c r="V70" s="58"/>
    </row>
    <row r="71" spans="1:22" ht="24" customHeight="1" x14ac:dyDescent="0.2">
      <c r="A71" s="44" t="s">
        <v>104</v>
      </c>
      <c r="B71" s="12">
        <v>0</v>
      </c>
      <c r="C71" s="12">
        <v>0</v>
      </c>
      <c r="D71" s="12">
        <v>7000</v>
      </c>
      <c r="E71" s="12">
        <v>0</v>
      </c>
      <c r="F71" s="12">
        <v>1395</v>
      </c>
      <c r="G71" s="12">
        <v>888</v>
      </c>
      <c r="H71" s="3">
        <v>3169</v>
      </c>
      <c r="I71" s="3">
        <v>5000</v>
      </c>
      <c r="J71" s="2">
        <v>3779</v>
      </c>
      <c r="K71" s="27">
        <v>4000</v>
      </c>
      <c r="L71" s="27">
        <v>3868</v>
      </c>
      <c r="M71" s="27">
        <v>3100</v>
      </c>
      <c r="N71" s="27">
        <v>3070</v>
      </c>
      <c r="O71" s="27">
        <v>6000</v>
      </c>
      <c r="P71" s="49">
        <f t="shared" si="9"/>
        <v>2132</v>
      </c>
      <c r="Q71" s="27">
        <f t="shared" si="10"/>
        <v>2900</v>
      </c>
      <c r="R71" s="27">
        <f t="shared" si="11"/>
        <v>2930</v>
      </c>
      <c r="S71" s="37" t="s">
        <v>84</v>
      </c>
      <c r="V71" s="23" t="s">
        <v>13</v>
      </c>
    </row>
    <row r="72" spans="1:22" hidden="1" x14ac:dyDescent="0.2">
      <c r="A72" s="25" t="s">
        <v>33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f>SUM(G72-E72)</f>
        <v>0</v>
      </c>
      <c r="I72" s="3">
        <v>0</v>
      </c>
      <c r="J72" s="2">
        <v>0</v>
      </c>
      <c r="K72" s="2">
        <v>0</v>
      </c>
      <c r="L72" s="2"/>
      <c r="M72" s="2"/>
      <c r="N72" s="2"/>
      <c r="O72" s="2"/>
      <c r="P72" s="49">
        <f t="shared" si="9"/>
        <v>0</v>
      </c>
      <c r="Q72" s="27">
        <f t="shared" si="10"/>
        <v>0</v>
      </c>
      <c r="R72" s="27">
        <f t="shared" si="11"/>
        <v>0</v>
      </c>
      <c r="S72" s="4"/>
      <c r="V72" s="50"/>
    </row>
    <row r="73" spans="1:22" ht="22.5" x14ac:dyDescent="0.2">
      <c r="A73" s="25" t="s">
        <v>105</v>
      </c>
      <c r="B73" s="3">
        <v>21130</v>
      </c>
      <c r="C73" s="3">
        <v>13762</v>
      </c>
      <c r="D73" s="3">
        <v>13085</v>
      </c>
      <c r="E73" s="3">
        <v>13084</v>
      </c>
      <c r="F73" s="3">
        <v>37450</v>
      </c>
      <c r="G73" s="3">
        <v>6737</v>
      </c>
      <c r="H73" s="3">
        <v>146223</v>
      </c>
      <c r="I73" s="3">
        <v>85640</v>
      </c>
      <c r="J73" s="2">
        <v>82354</v>
      </c>
      <c r="K73" s="2">
        <v>80000</v>
      </c>
      <c r="L73" s="2">
        <v>68015</v>
      </c>
      <c r="M73" s="2">
        <v>18000</v>
      </c>
      <c r="N73" s="2">
        <v>17636</v>
      </c>
      <c r="O73" s="2">
        <v>18000</v>
      </c>
      <c r="P73" s="49">
        <f t="shared" si="9"/>
        <v>-50015</v>
      </c>
      <c r="Q73" s="27">
        <f t="shared" si="10"/>
        <v>0</v>
      </c>
      <c r="R73" s="27">
        <f t="shared" si="11"/>
        <v>364</v>
      </c>
      <c r="S73" s="4" t="s">
        <v>73</v>
      </c>
      <c r="V73" s="23" t="s">
        <v>13</v>
      </c>
    </row>
    <row r="74" spans="1:22" ht="25.5" x14ac:dyDescent="0.2">
      <c r="A74" s="25" t="s">
        <v>106</v>
      </c>
      <c r="B74" s="3">
        <v>42154</v>
      </c>
      <c r="C74" s="3">
        <v>270292</v>
      </c>
      <c r="D74" s="3">
        <v>355820</v>
      </c>
      <c r="E74" s="3">
        <v>267472</v>
      </c>
      <c r="F74" s="3">
        <v>308338</v>
      </c>
      <c r="G74" s="3">
        <v>129893</v>
      </c>
      <c r="H74" s="3">
        <v>41699</v>
      </c>
      <c r="I74" s="3">
        <v>255047</v>
      </c>
      <c r="J74" s="2">
        <v>180214</v>
      </c>
      <c r="K74" s="27">
        <v>144200</v>
      </c>
      <c r="L74" s="27">
        <v>81488</v>
      </c>
      <c r="M74" s="27">
        <v>122000</v>
      </c>
      <c r="N74" s="78">
        <v>531308</v>
      </c>
      <c r="O74" s="27">
        <v>130000</v>
      </c>
      <c r="P74" s="49">
        <f t="shared" si="9"/>
        <v>48512</v>
      </c>
      <c r="Q74" s="27">
        <f t="shared" si="10"/>
        <v>8000</v>
      </c>
      <c r="R74" s="27">
        <f t="shared" si="11"/>
        <v>-401308</v>
      </c>
      <c r="S74" s="4" t="s">
        <v>74</v>
      </c>
      <c r="V74" s="24" t="s">
        <v>163</v>
      </c>
    </row>
    <row r="75" spans="1:22" ht="27.75" customHeight="1" x14ac:dyDescent="0.2">
      <c r="A75" s="25" t="s">
        <v>140</v>
      </c>
      <c r="B75" s="3">
        <v>38423</v>
      </c>
      <c r="C75" s="3">
        <v>104556</v>
      </c>
      <c r="D75" s="3">
        <v>156950</v>
      </c>
      <c r="E75" s="3">
        <v>117058</v>
      </c>
      <c r="F75" s="3">
        <v>77166</v>
      </c>
      <c r="G75" s="3">
        <v>77268</v>
      </c>
      <c r="H75" s="3">
        <v>61035</v>
      </c>
      <c r="I75" s="3">
        <v>72000</v>
      </c>
      <c r="J75" s="2">
        <v>54715</v>
      </c>
      <c r="K75" s="27">
        <v>75000</v>
      </c>
      <c r="L75" s="27">
        <v>70916</v>
      </c>
      <c r="M75" s="27">
        <v>40000</v>
      </c>
      <c r="N75" s="27">
        <v>38000</v>
      </c>
      <c r="O75" s="27">
        <v>34000</v>
      </c>
      <c r="P75" s="49">
        <f t="shared" si="9"/>
        <v>-36916</v>
      </c>
      <c r="Q75" s="27">
        <f t="shared" si="10"/>
        <v>-6000</v>
      </c>
      <c r="R75" s="27">
        <f t="shared" si="11"/>
        <v>-4000</v>
      </c>
      <c r="S75" s="4" t="s">
        <v>75</v>
      </c>
      <c r="V75" s="23" t="s">
        <v>13</v>
      </c>
    </row>
    <row r="76" spans="1:22" x14ac:dyDescent="0.2">
      <c r="A76" s="100" t="s">
        <v>152</v>
      </c>
      <c r="B76" s="3">
        <v>139765</v>
      </c>
      <c r="C76" s="3">
        <v>119329</v>
      </c>
      <c r="D76" s="3">
        <v>133626</v>
      </c>
      <c r="E76" s="3">
        <v>84453</v>
      </c>
      <c r="F76" s="3">
        <v>179062</v>
      </c>
      <c r="G76" s="3">
        <v>0</v>
      </c>
      <c r="H76" s="3">
        <v>7258</v>
      </c>
      <c r="I76" s="3">
        <v>9600</v>
      </c>
      <c r="J76" s="2">
        <v>0</v>
      </c>
      <c r="K76" s="2">
        <v>0</v>
      </c>
      <c r="L76" s="2">
        <v>9600</v>
      </c>
      <c r="M76" s="2">
        <v>0</v>
      </c>
      <c r="N76" s="2">
        <v>0</v>
      </c>
      <c r="O76" s="2">
        <v>0</v>
      </c>
      <c r="P76" s="49">
        <f t="shared" si="9"/>
        <v>-9600</v>
      </c>
      <c r="Q76" s="27">
        <f t="shared" si="10"/>
        <v>0</v>
      </c>
      <c r="R76" s="27">
        <f t="shared" si="11"/>
        <v>0</v>
      </c>
      <c r="S76" s="4" t="s">
        <v>13</v>
      </c>
      <c r="V76" s="23" t="s">
        <v>13</v>
      </c>
    </row>
    <row r="77" spans="1:22" x14ac:dyDescent="0.2">
      <c r="A77" s="18" t="s">
        <v>12</v>
      </c>
      <c r="B77" s="16">
        <f t="shared" ref="B77:F77" si="14">SUM(B71:B76)</f>
        <v>241472</v>
      </c>
      <c r="C77" s="16">
        <f t="shared" si="14"/>
        <v>507939</v>
      </c>
      <c r="D77" s="16">
        <f t="shared" si="14"/>
        <v>666481</v>
      </c>
      <c r="E77" s="16">
        <f t="shared" si="14"/>
        <v>482067</v>
      </c>
      <c r="F77" s="16">
        <f t="shared" si="14"/>
        <v>603411</v>
      </c>
      <c r="G77" s="16">
        <f t="shared" ref="G77:O77" si="15">SUM(G71:G76)</f>
        <v>214786</v>
      </c>
      <c r="H77" s="16">
        <f t="shared" si="15"/>
        <v>259384</v>
      </c>
      <c r="I77" s="16">
        <f t="shared" si="15"/>
        <v>427287</v>
      </c>
      <c r="J77" s="16">
        <f t="shared" si="15"/>
        <v>321062</v>
      </c>
      <c r="K77" s="16">
        <f t="shared" si="15"/>
        <v>303200</v>
      </c>
      <c r="L77" s="16">
        <f t="shared" si="15"/>
        <v>233887</v>
      </c>
      <c r="M77" s="16">
        <f t="shared" si="15"/>
        <v>183100</v>
      </c>
      <c r="N77" s="16">
        <f t="shared" si="15"/>
        <v>590014</v>
      </c>
      <c r="O77" s="16">
        <f t="shared" si="15"/>
        <v>188000</v>
      </c>
      <c r="P77" s="105">
        <f t="shared" si="9"/>
        <v>-45887</v>
      </c>
      <c r="Q77" s="77">
        <f t="shared" si="10"/>
        <v>4900</v>
      </c>
      <c r="R77" s="77">
        <f t="shared" si="11"/>
        <v>-402014</v>
      </c>
      <c r="S77" s="18" t="s">
        <v>13</v>
      </c>
      <c r="V77" s="58" t="s">
        <v>13</v>
      </c>
    </row>
    <row r="78" spans="1:22" ht="22.5" x14ac:dyDescent="0.2">
      <c r="A78" s="25" t="s">
        <v>107</v>
      </c>
      <c r="B78" s="3">
        <v>16967</v>
      </c>
      <c r="C78" s="3">
        <v>21410</v>
      </c>
      <c r="D78" s="3">
        <v>29700</v>
      </c>
      <c r="E78" s="3">
        <v>21850</v>
      </c>
      <c r="F78" s="3">
        <v>19302</v>
      </c>
      <c r="G78" s="3">
        <v>33711</v>
      </c>
      <c r="H78" s="3">
        <v>19458</v>
      </c>
      <c r="I78" s="3">
        <v>25100</v>
      </c>
      <c r="J78" s="2">
        <v>20601</v>
      </c>
      <c r="K78" s="2">
        <v>24000</v>
      </c>
      <c r="L78" s="2">
        <v>19277</v>
      </c>
      <c r="M78" s="2">
        <v>24626</v>
      </c>
      <c r="N78" s="2">
        <v>21515</v>
      </c>
      <c r="O78" s="2">
        <v>28270</v>
      </c>
      <c r="P78" s="49">
        <f t="shared" si="9"/>
        <v>8993</v>
      </c>
      <c r="Q78" s="27">
        <f t="shared" si="10"/>
        <v>3644</v>
      </c>
      <c r="R78" s="27">
        <f t="shared" si="11"/>
        <v>6755</v>
      </c>
      <c r="S78" s="35" t="s">
        <v>85</v>
      </c>
      <c r="V78" s="59" t="s">
        <v>13</v>
      </c>
    </row>
    <row r="79" spans="1:22" ht="27.75" customHeight="1" x14ac:dyDescent="0.2">
      <c r="A79" s="25" t="s">
        <v>141</v>
      </c>
      <c r="B79" s="3">
        <v>41043</v>
      </c>
      <c r="C79" s="3">
        <v>43622</v>
      </c>
      <c r="D79" s="3">
        <v>52122</v>
      </c>
      <c r="E79" s="3">
        <v>54098</v>
      </c>
      <c r="F79" s="3">
        <v>58884</v>
      </c>
      <c r="G79" s="3">
        <v>85802</v>
      </c>
      <c r="H79" s="3">
        <v>82497</v>
      </c>
      <c r="I79" s="3">
        <v>59380</v>
      </c>
      <c r="J79" s="2">
        <v>59380</v>
      </c>
      <c r="K79" s="2">
        <v>73589</v>
      </c>
      <c r="L79" s="2">
        <v>73589</v>
      </c>
      <c r="M79" s="2">
        <v>77770</v>
      </c>
      <c r="N79" s="2">
        <v>77770</v>
      </c>
      <c r="O79" s="2">
        <v>67918</v>
      </c>
      <c r="P79" s="49">
        <f t="shared" si="9"/>
        <v>-5671</v>
      </c>
      <c r="Q79" s="78">
        <f t="shared" si="10"/>
        <v>-9852</v>
      </c>
      <c r="R79" s="27">
        <f t="shared" si="11"/>
        <v>-9852</v>
      </c>
      <c r="S79" s="33" t="s">
        <v>76</v>
      </c>
      <c r="V79" s="60" t="s">
        <v>133</v>
      </c>
    </row>
    <row r="80" spans="1:22" ht="22.5" x14ac:dyDescent="0.2">
      <c r="A80" s="25" t="s">
        <v>108</v>
      </c>
      <c r="B80" s="3">
        <v>10000</v>
      </c>
      <c r="C80" s="3">
        <v>10000</v>
      </c>
      <c r="D80" s="3">
        <v>10000</v>
      </c>
      <c r="E80" s="3">
        <v>10000</v>
      </c>
      <c r="F80" s="3">
        <v>10000</v>
      </c>
      <c r="G80" s="3">
        <v>10100</v>
      </c>
      <c r="H80" s="3">
        <v>10100</v>
      </c>
      <c r="I80" s="3">
        <v>10100</v>
      </c>
      <c r="J80" s="2">
        <v>10100</v>
      </c>
      <c r="K80" s="2">
        <v>10100</v>
      </c>
      <c r="L80" s="2">
        <v>10104</v>
      </c>
      <c r="M80" s="2">
        <v>10100</v>
      </c>
      <c r="N80" s="2">
        <v>10100</v>
      </c>
      <c r="O80" s="2">
        <v>10100</v>
      </c>
      <c r="P80" s="49">
        <f t="shared" si="9"/>
        <v>-4</v>
      </c>
      <c r="Q80" s="27">
        <f t="shared" si="10"/>
        <v>0</v>
      </c>
      <c r="R80" s="27">
        <f t="shared" si="11"/>
        <v>0</v>
      </c>
      <c r="S80" s="4"/>
      <c r="V80" s="50"/>
    </row>
    <row r="81" spans="1:22" x14ac:dyDescent="0.2">
      <c r="A81" s="18" t="s">
        <v>12</v>
      </c>
      <c r="B81" s="16">
        <f t="shared" ref="B81:O81" si="16">SUM(B78:B80)</f>
        <v>68010</v>
      </c>
      <c r="C81" s="16">
        <f t="shared" si="16"/>
        <v>75032</v>
      </c>
      <c r="D81" s="16">
        <f t="shared" si="16"/>
        <v>91822</v>
      </c>
      <c r="E81" s="16">
        <f t="shared" si="16"/>
        <v>85948</v>
      </c>
      <c r="F81" s="16">
        <f t="shared" si="16"/>
        <v>88186</v>
      </c>
      <c r="G81" s="16">
        <f t="shared" si="16"/>
        <v>129613</v>
      </c>
      <c r="H81" s="16">
        <f t="shared" si="16"/>
        <v>112055</v>
      </c>
      <c r="I81" s="16">
        <f t="shared" si="16"/>
        <v>94580</v>
      </c>
      <c r="J81" s="16">
        <f t="shared" si="16"/>
        <v>90081</v>
      </c>
      <c r="K81" s="16">
        <f t="shared" si="16"/>
        <v>107689</v>
      </c>
      <c r="L81" s="16">
        <f t="shared" si="16"/>
        <v>102970</v>
      </c>
      <c r="M81" s="16">
        <f t="shared" si="16"/>
        <v>112496</v>
      </c>
      <c r="N81" s="16">
        <f t="shared" si="16"/>
        <v>109385</v>
      </c>
      <c r="O81" s="16">
        <f t="shared" si="16"/>
        <v>106288</v>
      </c>
      <c r="P81" s="105">
        <f t="shared" si="9"/>
        <v>3318</v>
      </c>
      <c r="Q81" s="77">
        <f t="shared" si="10"/>
        <v>-6208</v>
      </c>
      <c r="R81" s="77">
        <f t="shared" si="11"/>
        <v>-3097</v>
      </c>
      <c r="S81" s="18"/>
      <c r="V81" s="58"/>
    </row>
    <row r="82" spans="1:22" ht="22.5" x14ac:dyDescent="0.2">
      <c r="A82" s="25" t="s">
        <v>109</v>
      </c>
      <c r="B82" s="3">
        <v>18758</v>
      </c>
      <c r="C82" s="3">
        <v>19275</v>
      </c>
      <c r="D82" s="3">
        <v>20650</v>
      </c>
      <c r="E82" s="3">
        <v>21355</v>
      </c>
      <c r="F82" s="3">
        <v>14927</v>
      </c>
      <c r="G82" s="3">
        <v>13811</v>
      </c>
      <c r="H82" s="3">
        <v>11316</v>
      </c>
      <c r="I82" s="26">
        <v>15250</v>
      </c>
      <c r="J82" s="3">
        <v>13296</v>
      </c>
      <c r="K82" s="34">
        <v>15450</v>
      </c>
      <c r="L82" s="27">
        <v>13049</v>
      </c>
      <c r="M82" s="27">
        <v>15850</v>
      </c>
      <c r="N82" s="27">
        <v>15145</v>
      </c>
      <c r="O82" s="27">
        <v>16000</v>
      </c>
      <c r="P82" s="49">
        <f t="shared" si="9"/>
        <v>2951</v>
      </c>
      <c r="Q82" s="27">
        <f t="shared" si="10"/>
        <v>150</v>
      </c>
      <c r="R82" s="27">
        <f t="shared" si="11"/>
        <v>855</v>
      </c>
      <c r="S82" s="4" t="s">
        <v>13</v>
      </c>
      <c r="V82" s="72" t="s">
        <v>13</v>
      </c>
    </row>
    <row r="83" spans="1:22" ht="11.25" customHeight="1" x14ac:dyDescent="0.2">
      <c r="A83" s="18" t="s">
        <v>67</v>
      </c>
      <c r="B83" s="16">
        <f t="shared" ref="B83:F83" si="17">SUM(B82)</f>
        <v>18758</v>
      </c>
      <c r="C83" s="16">
        <f t="shared" si="17"/>
        <v>19275</v>
      </c>
      <c r="D83" s="16">
        <f t="shared" si="17"/>
        <v>20650</v>
      </c>
      <c r="E83" s="16">
        <f t="shared" si="17"/>
        <v>21355</v>
      </c>
      <c r="F83" s="16">
        <f t="shared" si="17"/>
        <v>14927</v>
      </c>
      <c r="G83" s="16">
        <f t="shared" ref="G83:O83" si="18">SUM(G82)</f>
        <v>13811</v>
      </c>
      <c r="H83" s="16">
        <f t="shared" si="18"/>
        <v>11316</v>
      </c>
      <c r="I83" s="75">
        <f t="shared" si="18"/>
        <v>15250</v>
      </c>
      <c r="J83" s="75">
        <f t="shared" si="18"/>
        <v>13296</v>
      </c>
      <c r="K83" s="75">
        <f t="shared" si="18"/>
        <v>15450</v>
      </c>
      <c r="L83" s="75">
        <f t="shared" si="18"/>
        <v>13049</v>
      </c>
      <c r="M83" s="75">
        <f t="shared" si="18"/>
        <v>15850</v>
      </c>
      <c r="N83" s="75">
        <f t="shared" si="18"/>
        <v>15145</v>
      </c>
      <c r="O83" s="75">
        <f t="shared" si="18"/>
        <v>16000</v>
      </c>
      <c r="P83" s="105">
        <f t="shared" si="9"/>
        <v>2951</v>
      </c>
      <c r="Q83" s="77">
        <f t="shared" si="10"/>
        <v>150</v>
      </c>
      <c r="R83" s="77">
        <f t="shared" si="11"/>
        <v>855</v>
      </c>
      <c r="S83" s="17"/>
      <c r="V83" s="58"/>
    </row>
    <row r="84" spans="1:22" ht="22.5" x14ac:dyDescent="0.2">
      <c r="A84" s="25" t="s">
        <v>110</v>
      </c>
      <c r="B84" s="3">
        <v>3545</v>
      </c>
      <c r="C84" s="3">
        <v>2946</v>
      </c>
      <c r="D84" s="3">
        <v>7300</v>
      </c>
      <c r="E84" s="3">
        <v>4010</v>
      </c>
      <c r="F84" s="3">
        <v>1096</v>
      </c>
      <c r="G84" s="3">
        <v>1899</v>
      </c>
      <c r="H84" s="3">
        <v>1280</v>
      </c>
      <c r="I84" s="26">
        <v>2400</v>
      </c>
      <c r="J84" s="3">
        <v>2388</v>
      </c>
      <c r="K84" s="3">
        <v>2200</v>
      </c>
      <c r="L84" s="2">
        <v>2126</v>
      </c>
      <c r="M84" s="2">
        <v>2200</v>
      </c>
      <c r="N84" s="2">
        <v>4565</v>
      </c>
      <c r="O84" s="2">
        <v>2300</v>
      </c>
      <c r="P84" s="49">
        <f t="shared" si="9"/>
        <v>174</v>
      </c>
      <c r="Q84" s="27">
        <f t="shared" si="10"/>
        <v>100</v>
      </c>
      <c r="R84" s="27">
        <f t="shared" si="11"/>
        <v>-2265</v>
      </c>
      <c r="S84" s="4" t="s">
        <v>13</v>
      </c>
      <c r="V84" s="50"/>
    </row>
    <row r="85" spans="1:22" x14ac:dyDescent="0.2">
      <c r="A85" s="25" t="s">
        <v>34</v>
      </c>
      <c r="B85" s="3">
        <v>2350</v>
      </c>
      <c r="C85" s="3">
        <v>1984</v>
      </c>
      <c r="D85" s="3">
        <v>2500</v>
      </c>
      <c r="E85" s="12">
        <v>2609</v>
      </c>
      <c r="F85" s="12">
        <v>3073</v>
      </c>
      <c r="G85" s="3">
        <v>3601</v>
      </c>
      <c r="H85" s="3">
        <v>3910</v>
      </c>
      <c r="I85" s="76">
        <v>3390</v>
      </c>
      <c r="J85" s="34">
        <v>3568</v>
      </c>
      <c r="K85" s="34">
        <v>4400</v>
      </c>
      <c r="L85" s="27">
        <v>2503</v>
      </c>
      <c r="M85" s="27">
        <v>3600</v>
      </c>
      <c r="N85" s="27">
        <v>4730</v>
      </c>
      <c r="O85" s="27">
        <v>4000</v>
      </c>
      <c r="P85" s="49">
        <f t="shared" si="9"/>
        <v>1497</v>
      </c>
      <c r="Q85" s="27">
        <f t="shared" si="10"/>
        <v>400</v>
      </c>
      <c r="R85" s="27">
        <f t="shared" si="11"/>
        <v>-730</v>
      </c>
      <c r="S85" s="24" t="s">
        <v>13</v>
      </c>
      <c r="V85" s="59" t="s">
        <v>13</v>
      </c>
    </row>
    <row r="86" spans="1:22" ht="25.5" x14ac:dyDescent="0.2">
      <c r="A86" s="18" t="s">
        <v>111</v>
      </c>
      <c r="B86" s="16">
        <f t="shared" ref="B86:O86" si="19">SUM(B84:B85)</f>
        <v>5895</v>
      </c>
      <c r="C86" s="16">
        <f t="shared" si="19"/>
        <v>4930</v>
      </c>
      <c r="D86" s="16">
        <f t="shared" si="19"/>
        <v>9800</v>
      </c>
      <c r="E86" s="16">
        <f t="shared" si="19"/>
        <v>6619</v>
      </c>
      <c r="F86" s="16">
        <f t="shared" si="19"/>
        <v>4169</v>
      </c>
      <c r="G86" s="16">
        <f t="shared" si="19"/>
        <v>5500</v>
      </c>
      <c r="H86" s="16">
        <f t="shared" si="19"/>
        <v>5190</v>
      </c>
      <c r="I86" s="16">
        <f t="shared" si="19"/>
        <v>5790</v>
      </c>
      <c r="J86" s="16">
        <f t="shared" si="19"/>
        <v>5956</v>
      </c>
      <c r="K86" s="16">
        <f t="shared" si="19"/>
        <v>6600</v>
      </c>
      <c r="L86" s="16">
        <f t="shared" si="19"/>
        <v>4629</v>
      </c>
      <c r="M86" s="16">
        <f t="shared" si="19"/>
        <v>5800</v>
      </c>
      <c r="N86" s="16">
        <f t="shared" si="19"/>
        <v>9295</v>
      </c>
      <c r="O86" s="16">
        <f t="shared" si="19"/>
        <v>6300</v>
      </c>
      <c r="P86" s="105">
        <f t="shared" si="9"/>
        <v>1671</v>
      </c>
      <c r="Q86" s="77">
        <f t="shared" si="10"/>
        <v>500</v>
      </c>
      <c r="R86" s="77">
        <f t="shared" si="11"/>
        <v>-2995</v>
      </c>
      <c r="S86" s="18"/>
      <c r="V86" s="58"/>
    </row>
    <row r="87" spans="1:22" ht="25.5" x14ac:dyDescent="0.2">
      <c r="A87" s="25" t="s">
        <v>112</v>
      </c>
      <c r="B87" s="3">
        <v>1677</v>
      </c>
      <c r="C87" s="3">
        <v>548</v>
      </c>
      <c r="D87" s="3">
        <v>2100</v>
      </c>
      <c r="E87" s="12">
        <v>1911</v>
      </c>
      <c r="F87" s="12">
        <v>1500</v>
      </c>
      <c r="G87" s="3">
        <v>1493</v>
      </c>
      <c r="H87" s="3">
        <v>619</v>
      </c>
      <c r="I87" s="3">
        <v>1300</v>
      </c>
      <c r="J87" s="2">
        <v>921</v>
      </c>
      <c r="K87" s="2">
        <v>1800</v>
      </c>
      <c r="L87" s="2">
        <v>1086</v>
      </c>
      <c r="M87" s="2">
        <v>2250</v>
      </c>
      <c r="N87" s="2">
        <v>1185</v>
      </c>
      <c r="O87" s="2">
        <v>2600</v>
      </c>
      <c r="P87" s="49">
        <f t="shared" si="9"/>
        <v>1514</v>
      </c>
      <c r="Q87" s="27">
        <f t="shared" si="10"/>
        <v>350</v>
      </c>
      <c r="R87" s="27">
        <f t="shared" si="11"/>
        <v>1415</v>
      </c>
      <c r="S87" s="28" t="s">
        <v>77</v>
      </c>
      <c r="V87" s="23" t="s">
        <v>13</v>
      </c>
    </row>
    <row r="88" spans="1:22" x14ac:dyDescent="0.2">
      <c r="A88" s="25" t="s">
        <v>35</v>
      </c>
      <c r="B88" s="3">
        <v>696</v>
      </c>
      <c r="C88" s="3">
        <v>262</v>
      </c>
      <c r="D88" s="3">
        <v>7000</v>
      </c>
      <c r="E88" s="12">
        <v>6679</v>
      </c>
      <c r="F88" s="12">
        <v>459</v>
      </c>
      <c r="G88" s="3">
        <v>1184</v>
      </c>
      <c r="H88" s="3">
        <v>686</v>
      </c>
      <c r="I88" s="3">
        <v>950</v>
      </c>
      <c r="J88" s="2">
        <v>371</v>
      </c>
      <c r="K88" s="2">
        <v>950</v>
      </c>
      <c r="L88" s="2">
        <v>705</v>
      </c>
      <c r="M88" s="2">
        <v>1100</v>
      </c>
      <c r="N88" s="2">
        <v>1005</v>
      </c>
      <c r="O88" s="2">
        <v>1100</v>
      </c>
      <c r="P88" s="49">
        <f t="shared" si="9"/>
        <v>395</v>
      </c>
      <c r="Q88" s="27">
        <f t="shared" si="10"/>
        <v>0</v>
      </c>
      <c r="R88" s="27">
        <f t="shared" si="11"/>
        <v>95</v>
      </c>
      <c r="S88" s="4" t="s">
        <v>13</v>
      </c>
      <c r="V88" s="50"/>
    </row>
    <row r="89" spans="1:22" ht="25.5" x14ac:dyDescent="0.2">
      <c r="A89" s="18" t="s">
        <v>113</v>
      </c>
      <c r="B89" s="16">
        <f t="shared" ref="B89:O89" si="20">SUM(B87:B88)</f>
        <v>2373</v>
      </c>
      <c r="C89" s="16">
        <f>SUM(C87:C88)</f>
        <v>810</v>
      </c>
      <c r="D89" s="16">
        <f t="shared" si="20"/>
        <v>9100</v>
      </c>
      <c r="E89" s="16">
        <f t="shared" si="20"/>
        <v>8590</v>
      </c>
      <c r="F89" s="16">
        <f t="shared" si="20"/>
        <v>1959</v>
      </c>
      <c r="G89" s="16">
        <f t="shared" si="20"/>
        <v>2677</v>
      </c>
      <c r="H89" s="16">
        <f t="shared" si="20"/>
        <v>1305</v>
      </c>
      <c r="I89" s="16">
        <f t="shared" si="20"/>
        <v>2250</v>
      </c>
      <c r="J89" s="16">
        <f t="shared" si="20"/>
        <v>1292</v>
      </c>
      <c r="K89" s="16">
        <f t="shared" si="20"/>
        <v>2750</v>
      </c>
      <c r="L89" s="16">
        <f t="shared" si="20"/>
        <v>1791</v>
      </c>
      <c r="M89" s="16">
        <f t="shared" si="20"/>
        <v>3350</v>
      </c>
      <c r="N89" s="16">
        <f t="shared" si="20"/>
        <v>2190</v>
      </c>
      <c r="O89" s="16">
        <f t="shared" si="20"/>
        <v>3700</v>
      </c>
      <c r="P89" s="105">
        <f t="shared" si="9"/>
        <v>1909</v>
      </c>
      <c r="Q89" s="77">
        <f t="shared" si="10"/>
        <v>350</v>
      </c>
      <c r="R89" s="77">
        <f t="shared" si="11"/>
        <v>1510</v>
      </c>
      <c r="S89" s="17"/>
      <c r="V89" s="58"/>
    </row>
    <row r="90" spans="1:22" ht="22.5" x14ac:dyDescent="0.2">
      <c r="A90" s="25" t="s">
        <v>114</v>
      </c>
      <c r="B90" s="3">
        <v>573</v>
      </c>
      <c r="C90" s="3">
        <v>1601</v>
      </c>
      <c r="D90" s="3">
        <v>2000</v>
      </c>
      <c r="E90" s="12">
        <v>856</v>
      </c>
      <c r="F90" s="12">
        <v>1237</v>
      </c>
      <c r="G90" s="3">
        <v>1131</v>
      </c>
      <c r="H90" s="3">
        <v>1263</v>
      </c>
      <c r="I90" s="3">
        <v>4300</v>
      </c>
      <c r="J90" s="27">
        <v>3870</v>
      </c>
      <c r="K90" s="2">
        <v>2200</v>
      </c>
      <c r="L90" s="2">
        <v>974</v>
      </c>
      <c r="M90" s="2">
        <v>2000</v>
      </c>
      <c r="N90" s="2">
        <v>1480</v>
      </c>
      <c r="O90" s="2">
        <v>2000</v>
      </c>
      <c r="P90" s="49">
        <f t="shared" si="9"/>
        <v>1026</v>
      </c>
      <c r="Q90" s="27">
        <f t="shared" si="10"/>
        <v>0</v>
      </c>
      <c r="R90" s="27">
        <f t="shared" si="11"/>
        <v>520</v>
      </c>
      <c r="S90" s="24" t="s">
        <v>13</v>
      </c>
      <c r="V90" s="23" t="s">
        <v>13</v>
      </c>
    </row>
    <row r="91" spans="1:22" x14ac:dyDescent="0.2">
      <c r="A91" s="43" t="s">
        <v>36</v>
      </c>
      <c r="B91" s="3">
        <v>2801</v>
      </c>
      <c r="C91" s="3">
        <v>3079</v>
      </c>
      <c r="D91" s="3">
        <v>3500</v>
      </c>
      <c r="E91" s="12">
        <v>3666</v>
      </c>
      <c r="F91" s="12">
        <v>1989</v>
      </c>
      <c r="G91" s="3">
        <v>3660</v>
      </c>
      <c r="H91" s="3">
        <v>3310</v>
      </c>
      <c r="I91" s="3">
        <v>3570</v>
      </c>
      <c r="J91" s="2">
        <v>3874</v>
      </c>
      <c r="K91" s="2">
        <v>3600</v>
      </c>
      <c r="L91" s="2">
        <v>2829</v>
      </c>
      <c r="M91" s="2">
        <v>3600</v>
      </c>
      <c r="N91" s="2">
        <v>3075</v>
      </c>
      <c r="O91" s="2">
        <v>3300</v>
      </c>
      <c r="P91" s="49">
        <f t="shared" si="9"/>
        <v>471</v>
      </c>
      <c r="Q91" s="27">
        <f t="shared" si="10"/>
        <v>-300</v>
      </c>
      <c r="R91" s="27">
        <f t="shared" si="11"/>
        <v>225</v>
      </c>
      <c r="V91" s="50"/>
    </row>
    <row r="92" spans="1:22" ht="25.5" x14ac:dyDescent="0.2">
      <c r="A92" s="18" t="s">
        <v>115</v>
      </c>
      <c r="B92" s="16">
        <f t="shared" ref="B92:O92" si="21">SUM(B90:B91)</f>
        <v>3374</v>
      </c>
      <c r="C92" s="16">
        <f t="shared" si="21"/>
        <v>4680</v>
      </c>
      <c r="D92" s="16">
        <f t="shared" si="21"/>
        <v>5500</v>
      </c>
      <c r="E92" s="16">
        <f t="shared" si="21"/>
        <v>4522</v>
      </c>
      <c r="F92" s="16">
        <f t="shared" si="21"/>
        <v>3226</v>
      </c>
      <c r="G92" s="16">
        <f t="shared" si="21"/>
        <v>4791</v>
      </c>
      <c r="H92" s="16">
        <f t="shared" si="21"/>
        <v>4573</v>
      </c>
      <c r="I92" s="16">
        <f t="shared" si="21"/>
        <v>7870</v>
      </c>
      <c r="J92" s="16">
        <f t="shared" si="21"/>
        <v>7744</v>
      </c>
      <c r="K92" s="16">
        <f t="shared" si="21"/>
        <v>5800</v>
      </c>
      <c r="L92" s="16">
        <f t="shared" si="21"/>
        <v>3803</v>
      </c>
      <c r="M92" s="16">
        <f t="shared" si="21"/>
        <v>5600</v>
      </c>
      <c r="N92" s="16">
        <f t="shared" si="21"/>
        <v>4555</v>
      </c>
      <c r="O92" s="16">
        <f t="shared" si="21"/>
        <v>5300</v>
      </c>
      <c r="P92" s="105">
        <f t="shared" si="9"/>
        <v>1497</v>
      </c>
      <c r="Q92" s="77">
        <f t="shared" si="10"/>
        <v>-300</v>
      </c>
      <c r="R92" s="77">
        <f t="shared" si="11"/>
        <v>745</v>
      </c>
      <c r="S92" s="17"/>
      <c r="V92" s="58"/>
    </row>
    <row r="93" spans="1:22" ht="22.5" x14ac:dyDescent="0.2">
      <c r="A93" s="25" t="s">
        <v>116</v>
      </c>
      <c r="B93" s="3">
        <v>105</v>
      </c>
      <c r="C93" s="3">
        <v>376</v>
      </c>
      <c r="D93" s="3">
        <v>1000</v>
      </c>
      <c r="E93" s="12">
        <v>593</v>
      </c>
      <c r="F93" s="12">
        <v>359</v>
      </c>
      <c r="G93" s="3">
        <v>772</v>
      </c>
      <c r="H93" s="3">
        <v>190</v>
      </c>
      <c r="I93" s="3">
        <v>400</v>
      </c>
      <c r="J93" s="2">
        <v>467</v>
      </c>
      <c r="K93" s="2">
        <v>750</v>
      </c>
      <c r="L93" s="2">
        <v>115</v>
      </c>
      <c r="M93" s="2">
        <v>750</v>
      </c>
      <c r="N93" s="2">
        <v>460</v>
      </c>
      <c r="O93" s="2">
        <v>750</v>
      </c>
      <c r="P93" s="49">
        <f t="shared" si="9"/>
        <v>635</v>
      </c>
      <c r="Q93" s="27">
        <f t="shared" si="10"/>
        <v>0</v>
      </c>
      <c r="R93" s="27">
        <f t="shared" si="11"/>
        <v>290</v>
      </c>
      <c r="S93" s="4"/>
      <c r="V93" s="50"/>
    </row>
    <row r="94" spans="1:22" x14ac:dyDescent="0.2">
      <c r="A94" s="25" t="s">
        <v>37</v>
      </c>
      <c r="B94" s="3">
        <v>0</v>
      </c>
      <c r="C94" s="3">
        <v>539</v>
      </c>
      <c r="D94" s="3">
        <v>0</v>
      </c>
      <c r="E94" s="7">
        <v>231</v>
      </c>
      <c r="F94" s="7">
        <v>218</v>
      </c>
      <c r="G94" s="3">
        <v>220</v>
      </c>
      <c r="H94" s="3">
        <v>127</v>
      </c>
      <c r="I94" s="3">
        <v>150</v>
      </c>
      <c r="J94" s="2">
        <v>121</v>
      </c>
      <c r="K94" s="2">
        <v>200</v>
      </c>
      <c r="L94" s="2">
        <v>137</v>
      </c>
      <c r="M94" s="2">
        <v>200</v>
      </c>
      <c r="N94" s="2">
        <v>135</v>
      </c>
      <c r="O94" s="2">
        <v>150</v>
      </c>
      <c r="P94" s="49">
        <f t="shared" si="9"/>
        <v>13</v>
      </c>
      <c r="Q94" s="27">
        <f t="shared" si="10"/>
        <v>-50</v>
      </c>
      <c r="R94" s="27">
        <f t="shared" si="11"/>
        <v>15</v>
      </c>
      <c r="S94" s="4"/>
      <c r="V94" s="50"/>
    </row>
    <row r="95" spans="1:22" x14ac:dyDescent="0.2">
      <c r="A95" s="18" t="s">
        <v>138</v>
      </c>
      <c r="B95" s="16">
        <f t="shared" ref="B95:O95" si="22">SUM(B93:B94)</f>
        <v>105</v>
      </c>
      <c r="C95" s="16">
        <f>SUM(C93:C94)</f>
        <v>915</v>
      </c>
      <c r="D95" s="16">
        <f t="shared" si="22"/>
        <v>1000</v>
      </c>
      <c r="E95" s="16">
        <f t="shared" si="22"/>
        <v>824</v>
      </c>
      <c r="F95" s="16">
        <f t="shared" si="22"/>
        <v>577</v>
      </c>
      <c r="G95" s="16">
        <f t="shared" si="22"/>
        <v>992</v>
      </c>
      <c r="H95" s="16">
        <f t="shared" si="22"/>
        <v>317</v>
      </c>
      <c r="I95" s="16">
        <f t="shared" si="22"/>
        <v>550</v>
      </c>
      <c r="J95" s="16">
        <f t="shared" si="22"/>
        <v>588</v>
      </c>
      <c r="K95" s="16">
        <f t="shared" si="22"/>
        <v>950</v>
      </c>
      <c r="L95" s="16">
        <f t="shared" si="22"/>
        <v>252</v>
      </c>
      <c r="M95" s="16">
        <f t="shared" si="22"/>
        <v>950</v>
      </c>
      <c r="N95" s="16">
        <f t="shared" si="22"/>
        <v>595</v>
      </c>
      <c r="O95" s="16">
        <f t="shared" si="22"/>
        <v>900</v>
      </c>
      <c r="P95" s="105">
        <f t="shared" si="9"/>
        <v>648</v>
      </c>
      <c r="Q95" s="77">
        <f t="shared" si="10"/>
        <v>-50</v>
      </c>
      <c r="R95" s="77">
        <f t="shared" si="11"/>
        <v>305</v>
      </c>
      <c r="S95" s="17"/>
      <c r="V95" s="58"/>
    </row>
    <row r="96" spans="1:22" ht="22.5" x14ac:dyDescent="0.2">
      <c r="A96" s="25" t="s">
        <v>117</v>
      </c>
      <c r="B96" s="3">
        <v>392</v>
      </c>
      <c r="C96" s="3">
        <v>1140</v>
      </c>
      <c r="D96" s="3">
        <v>800</v>
      </c>
      <c r="E96" s="12">
        <v>471</v>
      </c>
      <c r="F96" s="12">
        <v>730</v>
      </c>
      <c r="G96" s="3">
        <v>5</v>
      </c>
      <c r="H96" s="3">
        <v>58</v>
      </c>
      <c r="I96" s="3">
        <v>400</v>
      </c>
      <c r="J96" s="2">
        <v>292</v>
      </c>
      <c r="K96" s="2">
        <v>500</v>
      </c>
      <c r="L96" s="2">
        <v>123</v>
      </c>
      <c r="M96" s="2">
        <v>500</v>
      </c>
      <c r="N96" s="2">
        <v>95</v>
      </c>
      <c r="O96" s="2">
        <v>500</v>
      </c>
      <c r="P96" s="49">
        <f t="shared" si="9"/>
        <v>377</v>
      </c>
      <c r="Q96" s="27">
        <f t="shared" si="10"/>
        <v>0</v>
      </c>
      <c r="R96" s="27">
        <f t="shared" si="11"/>
        <v>405</v>
      </c>
      <c r="S96" s="4"/>
      <c r="V96" s="50"/>
    </row>
    <row r="97" spans="1:22" x14ac:dyDescent="0.2">
      <c r="A97" s="25" t="s">
        <v>64</v>
      </c>
      <c r="B97" s="3">
        <v>73</v>
      </c>
      <c r="C97" s="3">
        <v>0</v>
      </c>
      <c r="D97" s="3">
        <v>700</v>
      </c>
      <c r="E97" s="12">
        <v>744</v>
      </c>
      <c r="F97" s="12">
        <v>963</v>
      </c>
      <c r="G97" s="3">
        <v>1166</v>
      </c>
      <c r="H97" s="3">
        <v>1049</v>
      </c>
      <c r="I97" s="3">
        <v>1610</v>
      </c>
      <c r="J97" s="2">
        <v>1735</v>
      </c>
      <c r="K97" s="2">
        <v>1800</v>
      </c>
      <c r="L97" s="2">
        <v>2252</v>
      </c>
      <c r="M97" s="2">
        <v>1800</v>
      </c>
      <c r="N97" s="2">
        <v>1675</v>
      </c>
      <c r="O97" s="2">
        <v>1800</v>
      </c>
      <c r="P97" s="49">
        <f t="shared" si="9"/>
        <v>-452</v>
      </c>
      <c r="Q97" s="27">
        <f t="shared" si="10"/>
        <v>0</v>
      </c>
      <c r="R97" s="27">
        <f t="shared" si="11"/>
        <v>125</v>
      </c>
      <c r="S97" s="4"/>
      <c r="V97" s="50"/>
    </row>
    <row r="98" spans="1:22" ht="25.5" x14ac:dyDescent="0.2">
      <c r="A98" s="18" t="s">
        <v>118</v>
      </c>
      <c r="B98" s="16">
        <f t="shared" ref="B98:O98" si="23">SUM(B96:B97)</f>
        <v>465</v>
      </c>
      <c r="C98" s="16">
        <f t="shared" si="23"/>
        <v>1140</v>
      </c>
      <c r="D98" s="16">
        <f t="shared" si="23"/>
        <v>1500</v>
      </c>
      <c r="E98" s="16">
        <f t="shared" si="23"/>
        <v>1215</v>
      </c>
      <c r="F98" s="16">
        <f t="shared" si="23"/>
        <v>1693</v>
      </c>
      <c r="G98" s="16">
        <f t="shared" si="23"/>
        <v>1171</v>
      </c>
      <c r="H98" s="16">
        <f t="shared" si="23"/>
        <v>1107</v>
      </c>
      <c r="I98" s="16">
        <f t="shared" si="23"/>
        <v>2010</v>
      </c>
      <c r="J98" s="16">
        <f t="shared" si="23"/>
        <v>2027</v>
      </c>
      <c r="K98" s="16">
        <f t="shared" si="23"/>
        <v>2300</v>
      </c>
      <c r="L98" s="16">
        <f t="shared" si="23"/>
        <v>2375</v>
      </c>
      <c r="M98" s="16">
        <f t="shared" si="23"/>
        <v>2300</v>
      </c>
      <c r="N98" s="16">
        <f t="shared" si="23"/>
        <v>1770</v>
      </c>
      <c r="O98" s="16">
        <f t="shared" si="23"/>
        <v>2300</v>
      </c>
      <c r="P98" s="105">
        <f t="shared" si="9"/>
        <v>-75</v>
      </c>
      <c r="Q98" s="77">
        <f t="shared" si="10"/>
        <v>0</v>
      </c>
      <c r="R98" s="77">
        <f t="shared" si="11"/>
        <v>530</v>
      </c>
      <c r="S98" s="17"/>
      <c r="V98" s="58"/>
    </row>
    <row r="99" spans="1:22" ht="22.5" x14ac:dyDescent="0.2">
      <c r="A99" s="25" t="s">
        <v>119</v>
      </c>
      <c r="B99" s="3">
        <v>0</v>
      </c>
      <c r="C99" s="3">
        <v>0</v>
      </c>
      <c r="D99" s="3">
        <v>300</v>
      </c>
      <c r="E99" s="12">
        <v>129</v>
      </c>
      <c r="F99" s="12">
        <v>772</v>
      </c>
      <c r="G99" s="3">
        <v>144</v>
      </c>
      <c r="H99" s="3">
        <v>201</v>
      </c>
      <c r="I99" s="3">
        <v>100</v>
      </c>
      <c r="J99" s="2">
        <v>120</v>
      </c>
      <c r="K99" s="2">
        <v>700</v>
      </c>
      <c r="L99" s="2">
        <v>175</v>
      </c>
      <c r="M99" s="2">
        <v>600</v>
      </c>
      <c r="N99" s="2">
        <v>175</v>
      </c>
      <c r="O99" s="2">
        <v>700</v>
      </c>
      <c r="P99" s="49">
        <f t="shared" si="9"/>
        <v>525</v>
      </c>
      <c r="Q99" s="27">
        <f t="shared" si="10"/>
        <v>100</v>
      </c>
      <c r="R99" s="27">
        <f t="shared" si="11"/>
        <v>525</v>
      </c>
      <c r="S99" s="33" t="s">
        <v>78</v>
      </c>
      <c r="V99" s="23" t="s">
        <v>13</v>
      </c>
    </row>
    <row r="100" spans="1:22" x14ac:dyDescent="0.2">
      <c r="A100" s="25" t="s">
        <v>38</v>
      </c>
      <c r="B100" s="3">
        <v>0</v>
      </c>
      <c r="C100" s="3">
        <v>0</v>
      </c>
      <c r="D100" s="3">
        <v>400</v>
      </c>
      <c r="E100" s="12">
        <v>406</v>
      </c>
      <c r="F100" s="12">
        <v>292</v>
      </c>
      <c r="G100" s="3">
        <v>957</v>
      </c>
      <c r="H100" s="3">
        <v>609</v>
      </c>
      <c r="I100" s="3">
        <v>855</v>
      </c>
      <c r="J100" s="2">
        <v>895</v>
      </c>
      <c r="K100" s="2">
        <v>925</v>
      </c>
      <c r="L100" s="2">
        <v>838</v>
      </c>
      <c r="M100" s="2">
        <v>925</v>
      </c>
      <c r="N100" s="2">
        <v>840</v>
      </c>
      <c r="O100" s="2">
        <v>925</v>
      </c>
      <c r="P100" s="49">
        <f t="shared" si="9"/>
        <v>87</v>
      </c>
      <c r="Q100" s="27">
        <f t="shared" si="10"/>
        <v>0</v>
      </c>
      <c r="R100" s="27">
        <f t="shared" si="11"/>
        <v>85</v>
      </c>
      <c r="S100" s="4"/>
      <c r="V100" s="50"/>
    </row>
    <row r="101" spans="1:22" ht="25.5" x14ac:dyDescent="0.2">
      <c r="A101" s="18" t="s">
        <v>120</v>
      </c>
      <c r="B101" s="16">
        <f t="shared" ref="B101:I101" si="24">SUM(B99:B100)</f>
        <v>0</v>
      </c>
      <c r="C101" s="16">
        <f t="shared" si="24"/>
        <v>0</v>
      </c>
      <c r="D101" s="16">
        <f t="shared" si="24"/>
        <v>700</v>
      </c>
      <c r="E101" s="16">
        <f t="shared" si="24"/>
        <v>535</v>
      </c>
      <c r="F101" s="16">
        <f t="shared" si="24"/>
        <v>1064</v>
      </c>
      <c r="G101" s="16">
        <f t="shared" si="24"/>
        <v>1101</v>
      </c>
      <c r="H101" s="16">
        <f t="shared" si="24"/>
        <v>810</v>
      </c>
      <c r="I101" s="16">
        <f t="shared" si="24"/>
        <v>955</v>
      </c>
      <c r="J101" s="16">
        <f>SUM(J99:J100)</f>
        <v>1015</v>
      </c>
      <c r="K101" s="16">
        <f>SUM(K99:K100)</f>
        <v>1625</v>
      </c>
      <c r="L101" s="16">
        <f>SUM(L99:L100)</f>
        <v>1013</v>
      </c>
      <c r="M101" s="16">
        <f>SUM(M99:M100)</f>
        <v>1525</v>
      </c>
      <c r="N101" s="16">
        <f t="shared" ref="N101:O101" si="25">SUM(N99:N100)</f>
        <v>1015</v>
      </c>
      <c r="O101" s="16">
        <f t="shared" si="25"/>
        <v>1625</v>
      </c>
      <c r="P101" s="105">
        <f t="shared" si="9"/>
        <v>612</v>
      </c>
      <c r="Q101" s="77">
        <f t="shared" si="10"/>
        <v>100</v>
      </c>
      <c r="R101" s="77">
        <f t="shared" si="11"/>
        <v>610</v>
      </c>
      <c r="S101" s="17"/>
      <c r="V101" s="58"/>
    </row>
    <row r="102" spans="1:22" ht="22.5" x14ac:dyDescent="0.2">
      <c r="A102" s="25" t="s">
        <v>121</v>
      </c>
      <c r="B102" s="12">
        <v>0</v>
      </c>
      <c r="C102" s="12">
        <v>0</v>
      </c>
      <c r="D102" s="12">
        <v>0</v>
      </c>
      <c r="E102" s="12">
        <v>101</v>
      </c>
      <c r="F102" s="12">
        <v>0</v>
      </c>
      <c r="G102" s="12">
        <v>0</v>
      </c>
      <c r="H102" s="3">
        <v>0</v>
      </c>
      <c r="I102" s="3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100</v>
      </c>
      <c r="P102" s="49">
        <f t="shared" si="9"/>
        <v>100</v>
      </c>
      <c r="Q102" s="27">
        <f t="shared" si="10"/>
        <v>100</v>
      </c>
      <c r="R102" s="27">
        <f t="shared" si="11"/>
        <v>100</v>
      </c>
      <c r="S102" s="4"/>
      <c r="V102" s="50"/>
    </row>
    <row r="103" spans="1:22" x14ac:dyDescent="0.2">
      <c r="A103" s="25" t="s">
        <v>40</v>
      </c>
      <c r="B103" s="12">
        <v>0</v>
      </c>
      <c r="C103" s="12">
        <v>0</v>
      </c>
      <c r="D103" s="12">
        <v>0</v>
      </c>
      <c r="E103" s="12">
        <v>120</v>
      </c>
      <c r="F103" s="12">
        <v>144</v>
      </c>
      <c r="G103" s="12">
        <v>600</v>
      </c>
      <c r="H103" s="3">
        <v>318</v>
      </c>
      <c r="I103" s="3">
        <v>450</v>
      </c>
      <c r="J103" s="2">
        <v>633</v>
      </c>
      <c r="K103" s="2">
        <v>450</v>
      </c>
      <c r="L103" s="2">
        <v>631</v>
      </c>
      <c r="M103" s="2">
        <v>200</v>
      </c>
      <c r="N103" s="2">
        <v>245</v>
      </c>
      <c r="O103" s="2">
        <v>200</v>
      </c>
      <c r="P103" s="49">
        <f t="shared" si="9"/>
        <v>-431</v>
      </c>
      <c r="Q103" s="27">
        <f t="shared" si="10"/>
        <v>0</v>
      </c>
      <c r="R103" s="27">
        <f t="shared" si="11"/>
        <v>-45</v>
      </c>
      <c r="S103" s="4"/>
      <c r="V103" s="50"/>
    </row>
    <row r="104" spans="1:22" ht="25.5" x14ac:dyDescent="0.2">
      <c r="A104" s="18" t="s">
        <v>122</v>
      </c>
      <c r="B104" s="16">
        <f t="shared" ref="B104:O104" si="26">SUM(B102:B103)</f>
        <v>0</v>
      </c>
      <c r="C104" s="16">
        <f t="shared" si="26"/>
        <v>0</v>
      </c>
      <c r="D104" s="16">
        <f t="shared" si="26"/>
        <v>0</v>
      </c>
      <c r="E104" s="16">
        <f t="shared" si="26"/>
        <v>221</v>
      </c>
      <c r="F104" s="16">
        <f t="shared" si="26"/>
        <v>144</v>
      </c>
      <c r="G104" s="16">
        <f t="shared" si="26"/>
        <v>600</v>
      </c>
      <c r="H104" s="16">
        <f t="shared" si="26"/>
        <v>318</v>
      </c>
      <c r="I104" s="16">
        <f t="shared" si="26"/>
        <v>450</v>
      </c>
      <c r="J104" s="16">
        <v>629</v>
      </c>
      <c r="K104" s="16">
        <f t="shared" si="26"/>
        <v>450</v>
      </c>
      <c r="L104" s="16">
        <f t="shared" si="26"/>
        <v>631</v>
      </c>
      <c r="M104" s="16">
        <f t="shared" si="26"/>
        <v>200</v>
      </c>
      <c r="N104" s="16">
        <f t="shared" si="26"/>
        <v>245</v>
      </c>
      <c r="O104" s="16">
        <f t="shared" si="26"/>
        <v>300</v>
      </c>
      <c r="P104" s="105">
        <f t="shared" si="9"/>
        <v>-331</v>
      </c>
      <c r="Q104" s="77">
        <f t="shared" si="10"/>
        <v>100</v>
      </c>
      <c r="R104" s="77">
        <f t="shared" si="11"/>
        <v>55</v>
      </c>
      <c r="S104" s="17"/>
      <c r="V104" s="58"/>
    </row>
    <row r="105" spans="1:22" ht="22.5" x14ac:dyDescent="0.2">
      <c r="A105" s="25" t="s">
        <v>123</v>
      </c>
      <c r="B105" s="29"/>
      <c r="C105" s="29"/>
      <c r="D105" s="29"/>
      <c r="E105" s="29"/>
      <c r="F105" s="29"/>
      <c r="G105" s="30">
        <v>0</v>
      </c>
      <c r="H105" s="30">
        <v>75</v>
      </c>
      <c r="I105" s="3">
        <v>1040</v>
      </c>
      <c r="J105" s="2">
        <v>1069</v>
      </c>
      <c r="K105" s="2">
        <v>900</v>
      </c>
      <c r="L105" s="2">
        <v>280</v>
      </c>
      <c r="M105" s="2">
        <v>700</v>
      </c>
      <c r="N105" s="2">
        <v>1100</v>
      </c>
      <c r="O105" s="2">
        <v>700</v>
      </c>
      <c r="P105" s="49">
        <f t="shared" si="9"/>
        <v>420</v>
      </c>
      <c r="Q105" s="27">
        <f t="shared" si="10"/>
        <v>0</v>
      </c>
      <c r="R105" s="27">
        <f t="shared" si="11"/>
        <v>-400</v>
      </c>
      <c r="S105" s="33" t="s">
        <v>80</v>
      </c>
      <c r="V105" s="50"/>
    </row>
    <row r="106" spans="1:22" x14ac:dyDescent="0.2">
      <c r="A106" s="25" t="s">
        <v>79</v>
      </c>
      <c r="B106" s="29"/>
      <c r="C106" s="29"/>
      <c r="D106" s="29"/>
      <c r="E106" s="29"/>
      <c r="F106" s="29"/>
      <c r="G106" s="30">
        <v>96</v>
      </c>
      <c r="H106" s="30">
        <v>759</v>
      </c>
      <c r="I106" s="3">
        <v>800</v>
      </c>
      <c r="J106" s="2">
        <v>856</v>
      </c>
      <c r="K106" s="2">
        <v>850</v>
      </c>
      <c r="L106" s="2">
        <v>1052</v>
      </c>
      <c r="M106" s="2">
        <v>900</v>
      </c>
      <c r="N106" s="2">
        <v>1005</v>
      </c>
      <c r="O106" s="2">
        <v>900</v>
      </c>
      <c r="P106" s="49">
        <f t="shared" si="9"/>
        <v>-152</v>
      </c>
      <c r="Q106" s="27">
        <f t="shared" si="10"/>
        <v>0</v>
      </c>
      <c r="R106" s="27">
        <f t="shared" si="11"/>
        <v>-105</v>
      </c>
      <c r="S106" s="24"/>
      <c r="V106" s="50"/>
    </row>
    <row r="107" spans="1:22" ht="12.75" customHeight="1" x14ac:dyDescent="0.2">
      <c r="A107" s="45" t="s">
        <v>124</v>
      </c>
      <c r="B107" s="16"/>
      <c r="C107" s="16"/>
      <c r="D107" s="16"/>
      <c r="E107" s="16"/>
      <c r="F107" s="16"/>
      <c r="G107" s="32">
        <v>0</v>
      </c>
      <c r="H107" s="32">
        <v>0</v>
      </c>
      <c r="I107" s="32">
        <f>SUM(I105:I106)</f>
        <v>1840</v>
      </c>
      <c r="J107" s="32">
        <f>SUM(J105:J106)</f>
        <v>1925</v>
      </c>
      <c r="K107" s="32">
        <f>SUM(K105:K106)</f>
        <v>1750</v>
      </c>
      <c r="L107" s="32">
        <f>SUM(L105:L106)</f>
        <v>1332</v>
      </c>
      <c r="M107" s="32">
        <f>SUM(M105:M106)</f>
        <v>1600</v>
      </c>
      <c r="N107" s="32">
        <f t="shared" ref="N107:O107" si="27">SUM(N105:N106)</f>
        <v>2105</v>
      </c>
      <c r="O107" s="32">
        <f t="shared" si="27"/>
        <v>1600</v>
      </c>
      <c r="P107" s="105">
        <f t="shared" si="9"/>
        <v>268</v>
      </c>
      <c r="Q107" s="77">
        <f t="shared" si="10"/>
        <v>0</v>
      </c>
      <c r="R107" s="77">
        <f t="shared" si="11"/>
        <v>-505</v>
      </c>
      <c r="S107" s="17"/>
      <c r="V107" s="58"/>
    </row>
    <row r="108" spans="1:22" ht="22.5" x14ac:dyDescent="0.2">
      <c r="A108" s="54" t="s">
        <v>131</v>
      </c>
      <c r="B108" s="29"/>
      <c r="C108" s="29"/>
      <c r="D108" s="29"/>
      <c r="E108" s="29"/>
      <c r="F108" s="29"/>
      <c r="G108" s="30">
        <v>0</v>
      </c>
      <c r="H108" s="30">
        <v>531</v>
      </c>
      <c r="I108" s="30">
        <v>700</v>
      </c>
      <c r="J108" s="74">
        <v>500</v>
      </c>
      <c r="K108" s="74">
        <v>0</v>
      </c>
      <c r="L108" s="74">
        <v>149</v>
      </c>
      <c r="M108" s="74">
        <v>200</v>
      </c>
      <c r="N108" s="74">
        <v>200</v>
      </c>
      <c r="O108" s="74">
        <v>0</v>
      </c>
      <c r="P108" s="49">
        <f t="shared" si="9"/>
        <v>-149</v>
      </c>
      <c r="Q108" s="27">
        <f t="shared" si="10"/>
        <v>-200</v>
      </c>
      <c r="R108" s="27">
        <f t="shared" si="11"/>
        <v>-200</v>
      </c>
      <c r="S108" s="17"/>
      <c r="V108" s="23" t="s">
        <v>13</v>
      </c>
    </row>
    <row r="109" spans="1:22" ht="22.5" x14ac:dyDescent="0.2">
      <c r="A109" s="54" t="s">
        <v>130</v>
      </c>
      <c r="B109" s="29"/>
      <c r="C109" s="29"/>
      <c r="D109" s="29"/>
      <c r="E109" s="29"/>
      <c r="F109" s="29"/>
      <c r="G109" s="30">
        <v>0</v>
      </c>
      <c r="H109" s="30">
        <v>6760</v>
      </c>
      <c r="I109" s="30">
        <v>10750</v>
      </c>
      <c r="J109" s="74">
        <v>7870</v>
      </c>
      <c r="K109" s="74">
        <v>9950</v>
      </c>
      <c r="L109" s="74">
        <v>7134</v>
      </c>
      <c r="M109" s="74">
        <v>9000</v>
      </c>
      <c r="N109" s="74">
        <v>8040</v>
      </c>
      <c r="O109" s="74">
        <v>9750</v>
      </c>
      <c r="P109" s="49">
        <f t="shared" si="9"/>
        <v>2616</v>
      </c>
      <c r="Q109" s="27">
        <f t="shared" si="10"/>
        <v>750</v>
      </c>
      <c r="R109" s="27">
        <f t="shared" si="11"/>
        <v>1710</v>
      </c>
      <c r="S109" s="17"/>
      <c r="V109" s="23" t="s">
        <v>13</v>
      </c>
    </row>
    <row r="110" spans="1:22" x14ac:dyDescent="0.2">
      <c r="A110" s="45" t="s">
        <v>129</v>
      </c>
      <c r="B110" s="16"/>
      <c r="C110" s="16"/>
      <c r="D110" s="16"/>
      <c r="E110" s="16"/>
      <c r="F110" s="16"/>
      <c r="G110" s="32">
        <f t="shared" ref="G110:O110" si="28">SUM(G108:G109)</f>
        <v>0</v>
      </c>
      <c r="H110" s="32">
        <f t="shared" si="28"/>
        <v>7291</v>
      </c>
      <c r="I110" s="32">
        <f t="shared" si="28"/>
        <v>11450</v>
      </c>
      <c r="J110" s="32">
        <f t="shared" si="28"/>
        <v>8370</v>
      </c>
      <c r="K110" s="32">
        <f t="shared" si="28"/>
        <v>9950</v>
      </c>
      <c r="L110" s="32">
        <f t="shared" si="28"/>
        <v>7283</v>
      </c>
      <c r="M110" s="32">
        <f t="shared" si="28"/>
        <v>9200</v>
      </c>
      <c r="N110" s="32">
        <f t="shared" si="28"/>
        <v>8240</v>
      </c>
      <c r="O110" s="32">
        <f t="shared" si="28"/>
        <v>9750</v>
      </c>
      <c r="P110" s="105">
        <f t="shared" si="9"/>
        <v>2467</v>
      </c>
      <c r="Q110" s="77">
        <f t="shared" si="10"/>
        <v>550</v>
      </c>
      <c r="R110" s="77">
        <f t="shared" si="11"/>
        <v>1510</v>
      </c>
      <c r="S110" s="17"/>
      <c r="V110" s="58"/>
    </row>
    <row r="111" spans="1:22" ht="22.5" x14ac:dyDescent="0.2">
      <c r="A111" s="97" t="s">
        <v>148</v>
      </c>
      <c r="B111" s="96"/>
      <c r="C111" s="96"/>
      <c r="D111" s="96"/>
      <c r="E111" s="96"/>
      <c r="F111" s="96"/>
      <c r="G111" s="96"/>
      <c r="H111" s="96"/>
      <c r="I111" s="96"/>
      <c r="J111" s="98">
        <v>0</v>
      </c>
      <c r="K111" s="98">
        <v>0</v>
      </c>
      <c r="L111" s="98">
        <v>0</v>
      </c>
      <c r="M111" s="102">
        <v>600</v>
      </c>
      <c r="N111" s="104">
        <v>0</v>
      </c>
      <c r="O111" s="104">
        <v>400</v>
      </c>
      <c r="P111" s="49">
        <f t="shared" si="9"/>
        <v>400</v>
      </c>
      <c r="Q111" s="27">
        <f t="shared" si="10"/>
        <v>-200</v>
      </c>
      <c r="R111" s="27">
        <f t="shared" si="11"/>
        <v>400</v>
      </c>
      <c r="S111" s="94"/>
      <c r="V111" s="99" t="s">
        <v>153</v>
      </c>
    </row>
    <row r="112" spans="1:22" ht="22.5" x14ac:dyDescent="0.2">
      <c r="A112" s="97" t="s">
        <v>149</v>
      </c>
      <c r="B112" s="96"/>
      <c r="C112" s="96"/>
      <c r="D112" s="96"/>
      <c r="E112" s="96"/>
      <c r="F112" s="96"/>
      <c r="G112" s="96"/>
      <c r="H112" s="96"/>
      <c r="I112" s="96"/>
      <c r="J112" s="98">
        <v>0</v>
      </c>
      <c r="K112" s="98">
        <v>0</v>
      </c>
      <c r="L112" s="98">
        <v>0</v>
      </c>
      <c r="M112" s="102">
        <v>1700</v>
      </c>
      <c r="N112" s="102">
        <v>1900</v>
      </c>
      <c r="O112" s="102">
        <v>1200</v>
      </c>
      <c r="P112" s="49">
        <f t="shared" si="9"/>
        <v>1200</v>
      </c>
      <c r="Q112" s="27">
        <f t="shared" si="10"/>
        <v>-500</v>
      </c>
      <c r="R112" s="27">
        <f t="shared" si="11"/>
        <v>-700</v>
      </c>
      <c r="S112" s="94"/>
      <c r="V112" s="99" t="s">
        <v>153</v>
      </c>
    </row>
    <row r="113" spans="1:23" x14ac:dyDescent="0.2">
      <c r="A113" s="92" t="s">
        <v>150</v>
      </c>
      <c r="B113" s="93"/>
      <c r="C113" s="93"/>
      <c r="D113" s="93"/>
      <c r="E113" s="93"/>
      <c r="F113" s="93"/>
      <c r="G113" s="93"/>
      <c r="H113" s="93"/>
      <c r="I113" s="93"/>
      <c r="J113" s="93">
        <f>SUM(J111:J112)</f>
        <v>0</v>
      </c>
      <c r="K113" s="93">
        <f t="shared" ref="K113:O113" si="29">SUM(K111:K112)</f>
        <v>0</v>
      </c>
      <c r="L113" s="93">
        <f t="shared" si="29"/>
        <v>0</v>
      </c>
      <c r="M113" s="93">
        <f t="shared" si="29"/>
        <v>2300</v>
      </c>
      <c r="N113" s="93">
        <f t="shared" si="29"/>
        <v>1900</v>
      </c>
      <c r="O113" s="93">
        <f t="shared" si="29"/>
        <v>1600</v>
      </c>
      <c r="P113" s="105">
        <f t="shared" si="9"/>
        <v>1600</v>
      </c>
      <c r="Q113" s="77">
        <f t="shared" si="10"/>
        <v>-700</v>
      </c>
      <c r="R113" s="77">
        <f t="shared" si="11"/>
        <v>-300</v>
      </c>
      <c r="S113" s="94"/>
      <c r="V113" s="95"/>
    </row>
    <row r="114" spans="1:23" x14ac:dyDescent="0.2">
      <c r="A114" s="63" t="s">
        <v>39</v>
      </c>
      <c r="B114" s="64">
        <f>SUM(B24+B33+B46+B52+B70+B77+B81+B83+B86+B89+B92+B95+B98+B101+B104)</f>
        <v>726895</v>
      </c>
      <c r="C114" s="64">
        <f>SUM(B24+C33+C46+C52+C70+C77+C81+C83+C86+C89+C92+C95+C98+C101)</f>
        <v>1040653</v>
      </c>
      <c r="D114" s="64">
        <f>SUM(C24+D33+D46+D52+D70+D77+D81+D83+D86+D89+D92+D95+D98+D101)</f>
        <v>1292086</v>
      </c>
      <c r="E114" s="64">
        <f>SUM(E24+E33+E46+E52+E70+E77+E81+E83+E86+E89+E92+E95+E98+E101+E104)</f>
        <v>1561420</v>
      </c>
      <c r="F114" s="64">
        <f>SUM(F24+F33+F46+F52+F70+F77+F81+F83+F86+F89+F92+F95+F98+F101+F104)</f>
        <v>1776365</v>
      </c>
      <c r="G114" s="64">
        <f>SUM(G24+G33+G46+G52+G70+G77+G81+G83+G86+G89+G92+G95+G98+G101+G104+G107)</f>
        <v>1516127</v>
      </c>
      <c r="H114" s="64">
        <f t="shared" ref="H114:I114" si="30">SUM(H24+H33+H46+H52+H70+H77+H81+H83+H86+H89+H92+H95+H98+H101+H104+H107+H110)</f>
        <v>1633649</v>
      </c>
      <c r="I114" s="64">
        <f t="shared" si="30"/>
        <v>1873192</v>
      </c>
      <c r="J114" s="64">
        <f t="shared" ref="J114:R114" si="31">SUM(J24+J33+J46+J52+J70+J77+J81+J83+J86+J89+J92+J95+J98+J101+J104+J107+J110+J113)</f>
        <v>1720198</v>
      </c>
      <c r="K114" s="64">
        <f t="shared" si="31"/>
        <v>1779852</v>
      </c>
      <c r="L114" s="64">
        <f t="shared" si="31"/>
        <v>1642277</v>
      </c>
      <c r="M114" s="64">
        <f t="shared" si="31"/>
        <v>1726642</v>
      </c>
      <c r="N114" s="64">
        <f t="shared" si="31"/>
        <v>2087173</v>
      </c>
      <c r="O114" s="64">
        <f t="shared" si="31"/>
        <v>1791635</v>
      </c>
      <c r="P114" s="64">
        <f t="shared" si="31"/>
        <v>149358</v>
      </c>
      <c r="Q114" s="64">
        <f t="shared" si="31"/>
        <v>64993</v>
      </c>
      <c r="R114" s="64">
        <f t="shared" si="31"/>
        <v>-295538</v>
      </c>
      <c r="S114" s="65">
        <v>49435</v>
      </c>
      <c r="V114" s="66"/>
    </row>
    <row r="115" spans="1:23" x14ac:dyDescent="0.2">
      <c r="A115" s="67" t="s">
        <v>134</v>
      </c>
      <c r="B115" s="68"/>
      <c r="C115" s="68"/>
      <c r="D115" s="68"/>
      <c r="E115" s="68"/>
      <c r="F115" s="68"/>
      <c r="G115" s="62">
        <v>1567879</v>
      </c>
      <c r="H115" s="34">
        <v>1660199</v>
      </c>
      <c r="I115" s="34">
        <f>I15</f>
        <v>1705375</v>
      </c>
      <c r="J115" s="34">
        <f>J15</f>
        <v>1749212</v>
      </c>
      <c r="K115" s="34">
        <f>K15</f>
        <v>1622850</v>
      </c>
      <c r="L115" s="34">
        <f>L15</f>
        <v>1728099</v>
      </c>
      <c r="M115" s="34">
        <f>M15</f>
        <v>1668750</v>
      </c>
      <c r="N115" s="34">
        <f t="shared" ref="N115:R115" si="32">N15</f>
        <v>2047747</v>
      </c>
      <c r="O115" s="34">
        <f t="shared" si="32"/>
        <v>1722230</v>
      </c>
      <c r="P115" s="34">
        <f t="shared" si="32"/>
        <v>-5869</v>
      </c>
      <c r="Q115" s="34">
        <f t="shared" si="32"/>
        <v>53480</v>
      </c>
      <c r="R115" s="34">
        <f t="shared" si="32"/>
        <v>-325517</v>
      </c>
      <c r="S115" s="69"/>
      <c r="T115" s="69"/>
      <c r="U115" s="69"/>
      <c r="V115" s="69"/>
      <c r="W115" s="61"/>
    </row>
    <row r="116" spans="1:23" x14ac:dyDescent="0.2">
      <c r="A116" s="70" t="s">
        <v>135</v>
      </c>
      <c r="B116" s="68"/>
      <c r="C116" s="68"/>
      <c r="D116" s="68"/>
      <c r="E116" s="68"/>
      <c r="F116" s="68"/>
      <c r="G116" s="29">
        <f t="shared" ref="G116:R116" si="33">SUM(G115-G114)</f>
        <v>51752</v>
      </c>
      <c r="H116" s="29">
        <f t="shared" si="33"/>
        <v>26550</v>
      </c>
      <c r="I116" s="29">
        <f t="shared" si="33"/>
        <v>-167817</v>
      </c>
      <c r="J116" s="29">
        <f t="shared" si="33"/>
        <v>29014</v>
      </c>
      <c r="K116" s="29">
        <f t="shared" si="33"/>
        <v>-157002</v>
      </c>
      <c r="L116" s="29">
        <f t="shared" si="33"/>
        <v>85822</v>
      </c>
      <c r="M116" s="29">
        <f t="shared" si="33"/>
        <v>-57892</v>
      </c>
      <c r="N116" s="29">
        <f t="shared" si="33"/>
        <v>-39426</v>
      </c>
      <c r="O116" s="29">
        <f t="shared" si="33"/>
        <v>-69405</v>
      </c>
      <c r="P116" s="29">
        <f t="shared" si="33"/>
        <v>-155227</v>
      </c>
      <c r="Q116" s="29">
        <f t="shared" si="33"/>
        <v>-11513</v>
      </c>
      <c r="R116" s="29">
        <f t="shared" si="33"/>
        <v>-29979</v>
      </c>
      <c r="S116" s="69"/>
      <c r="T116" s="69"/>
      <c r="U116" s="69"/>
      <c r="V116" s="59" t="s">
        <v>165</v>
      </c>
      <c r="W116" s="61"/>
    </row>
    <row r="117" spans="1:23" x14ac:dyDescent="0.2">
      <c r="A117" s="9" t="s">
        <v>81</v>
      </c>
      <c r="B117" s="53"/>
      <c r="C117" s="53"/>
      <c r="D117" s="53"/>
      <c r="E117" s="53"/>
      <c r="F117" s="53"/>
      <c r="G117" s="3">
        <v>1433102</v>
      </c>
      <c r="H117" s="12">
        <v>1444312</v>
      </c>
      <c r="I117" s="3">
        <f>SUM(H117-I114+I115)</f>
        <v>1276495</v>
      </c>
      <c r="J117" s="3">
        <v>1478029</v>
      </c>
      <c r="K117" s="3">
        <f>SUM(J117+K115-K114)</f>
        <v>1321027</v>
      </c>
      <c r="L117" s="3">
        <v>1559621</v>
      </c>
      <c r="M117" s="3">
        <f>SUM(L117+M115-M114)</f>
        <v>1501729</v>
      </c>
      <c r="N117" s="3">
        <f>SUM(M117+N115-N114)</f>
        <v>1462303</v>
      </c>
      <c r="O117" s="3">
        <f>SUM(N117+O115-O114)</f>
        <v>1392898</v>
      </c>
      <c r="P117" s="30">
        <f>SUM(O117-L117)</f>
        <v>-166723</v>
      </c>
      <c r="Q117" s="34">
        <f>SUM(O117-M117)</f>
        <v>-108831</v>
      </c>
      <c r="R117" s="27">
        <f>SUM(O117-N117)</f>
        <v>-69405</v>
      </c>
      <c r="S117" s="50"/>
      <c r="T117" s="50"/>
      <c r="U117" s="50"/>
      <c r="V117" s="59" t="s">
        <v>164</v>
      </c>
    </row>
    <row r="118" spans="1:23" x14ac:dyDescent="0.2">
      <c r="M118" s="26" t="s">
        <v>13</v>
      </c>
      <c r="N118" s="26"/>
      <c r="O118" s="26"/>
      <c r="R118" s="80" t="s">
        <v>13</v>
      </c>
    </row>
  </sheetData>
  <pageMargins left="0.75" right="0.75" top="0.25" bottom="0.25" header="0.5" footer="0.5"/>
  <pageSetup scale="94" fitToHeight="4" orientation="landscape" copies="7" r:id="rId1"/>
  <headerFooter alignWithMargins="0">
    <oddHeader>&amp;LDraft</oddHeader>
  </headerFooter>
  <rowBreaks count="3" manualBreakCount="3">
    <brk id="19" max="19" man="1"/>
    <brk id="52" max="16383" man="1"/>
    <brk id="8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8"/>
  <sheetViews>
    <sheetView view="pageBreakPreview" zoomScaleNormal="100" zoomScaleSheetLayoutView="75" workbookViewId="0">
      <pane ySplit="1" topLeftCell="A95" activePane="bottomLeft" state="frozen"/>
      <selection pane="bottomLeft" activeCell="M128" sqref="M128"/>
    </sheetView>
  </sheetViews>
  <sheetFormatPr defaultRowHeight="12.75" x14ac:dyDescent="0.2"/>
  <cols>
    <col min="1" max="1" width="17.7109375" customWidth="1"/>
    <col min="2" max="4" width="8.7109375" style="1" hidden="1" customWidth="1"/>
    <col min="5" max="6" width="9.28515625" style="1" hidden="1" customWidth="1"/>
    <col min="7" max="11" width="9.7109375" style="1" hidden="1" customWidth="1"/>
    <col min="12" max="18" width="9.7109375" style="1" customWidth="1"/>
    <col min="19" max="19" width="33.7109375" hidden="1" customWidth="1"/>
    <col min="20" max="20" width="38.7109375" hidden="1" customWidth="1"/>
    <col min="21" max="21" width="0" hidden="1" customWidth="1"/>
    <col min="22" max="22" width="40.7109375" customWidth="1"/>
  </cols>
  <sheetData>
    <row r="1" spans="1:22" ht="39" thickBot="1" x14ac:dyDescent="0.25">
      <c r="A1" s="71" t="s">
        <v>137</v>
      </c>
      <c r="B1" s="10" t="s">
        <v>2</v>
      </c>
      <c r="C1" s="10" t="s">
        <v>1</v>
      </c>
      <c r="D1" s="10" t="s">
        <v>3</v>
      </c>
      <c r="E1" s="11" t="s">
        <v>56</v>
      </c>
      <c r="F1" s="11" t="s">
        <v>59</v>
      </c>
      <c r="G1" s="11" t="s">
        <v>127</v>
      </c>
      <c r="H1" s="11" t="s">
        <v>142</v>
      </c>
      <c r="I1" s="10" t="s">
        <v>144</v>
      </c>
      <c r="J1" s="10" t="s">
        <v>147</v>
      </c>
      <c r="K1" s="10" t="s">
        <v>146</v>
      </c>
      <c r="L1" s="10" t="s">
        <v>154</v>
      </c>
      <c r="M1" s="10" t="s">
        <v>145</v>
      </c>
      <c r="N1" s="10" t="s">
        <v>155</v>
      </c>
      <c r="O1" s="10" t="s">
        <v>156</v>
      </c>
      <c r="P1" s="11" t="s">
        <v>157</v>
      </c>
      <c r="Q1" s="11" t="s">
        <v>158</v>
      </c>
      <c r="R1" s="11" t="s">
        <v>159</v>
      </c>
      <c r="S1" s="51" t="s">
        <v>0</v>
      </c>
      <c r="T1" s="52"/>
      <c r="U1" s="85"/>
      <c r="V1" s="87" t="s">
        <v>128</v>
      </c>
    </row>
    <row r="2" spans="1:22" ht="25.5" x14ac:dyDescent="0.2">
      <c r="A2" s="6" t="s">
        <v>4</v>
      </c>
      <c r="B2" s="2">
        <v>766984</v>
      </c>
      <c r="C2" s="2">
        <v>951643</v>
      </c>
      <c r="D2" s="2">
        <v>780000</v>
      </c>
      <c r="E2" s="2">
        <v>953549</v>
      </c>
      <c r="F2" s="2">
        <v>919536</v>
      </c>
      <c r="G2" s="2">
        <v>963617</v>
      </c>
      <c r="H2" s="46">
        <v>966862</v>
      </c>
      <c r="I2" s="2">
        <v>930000</v>
      </c>
      <c r="J2" s="49">
        <v>931806</v>
      </c>
      <c r="K2" s="73">
        <v>950000</v>
      </c>
      <c r="L2" s="73">
        <v>983968</v>
      </c>
      <c r="M2" s="73">
        <v>950000</v>
      </c>
      <c r="N2" s="73">
        <v>1055000</v>
      </c>
      <c r="O2" s="73">
        <v>1007000</v>
      </c>
      <c r="P2" s="49">
        <f>SUM(O2-L2)</f>
        <v>23032</v>
      </c>
      <c r="Q2" s="27">
        <f>SUM(O2-M2)</f>
        <v>57000</v>
      </c>
      <c r="R2" s="27">
        <f>SUM(O2-N2)</f>
        <v>-48000</v>
      </c>
      <c r="S2" s="38" t="s">
        <v>13</v>
      </c>
      <c r="T2" s="8" t="s">
        <v>46</v>
      </c>
      <c r="U2" t="s">
        <v>53</v>
      </c>
      <c r="V2" s="88" t="s">
        <v>166</v>
      </c>
    </row>
    <row r="3" spans="1:22" ht="26.25" customHeight="1" x14ac:dyDescent="0.2">
      <c r="A3" s="4" t="s">
        <v>5</v>
      </c>
      <c r="B3" s="3">
        <v>0</v>
      </c>
      <c r="C3" s="3">
        <v>4000</v>
      </c>
      <c r="D3" s="3">
        <v>50000</v>
      </c>
      <c r="E3" s="3">
        <v>0</v>
      </c>
      <c r="F3" s="3">
        <v>97500</v>
      </c>
      <c r="G3" s="3">
        <v>0</v>
      </c>
      <c r="H3" s="46">
        <v>4689</v>
      </c>
      <c r="I3" s="3">
        <v>0</v>
      </c>
      <c r="J3" s="73">
        <v>0</v>
      </c>
      <c r="K3" s="73">
        <v>0</v>
      </c>
      <c r="L3" s="73">
        <v>0</v>
      </c>
      <c r="M3" s="73">
        <v>0</v>
      </c>
      <c r="N3" s="73">
        <v>0</v>
      </c>
      <c r="O3" s="73">
        <v>0</v>
      </c>
      <c r="P3" s="49">
        <f t="shared" ref="P3:P66" si="0">SUM(O3-L3)</f>
        <v>0</v>
      </c>
      <c r="Q3" s="27">
        <f t="shared" ref="Q3:Q66" si="1">SUM(O3-M3)</f>
        <v>0</v>
      </c>
      <c r="R3" s="27">
        <f t="shared" ref="R3:R66" si="2">SUM(O3-N3)</f>
        <v>0</v>
      </c>
      <c r="S3" s="22" t="s">
        <v>13</v>
      </c>
      <c r="V3" s="89" t="s">
        <v>13</v>
      </c>
    </row>
    <row r="4" spans="1:22" ht="25.5" x14ac:dyDescent="0.2">
      <c r="A4" s="4" t="s">
        <v>6</v>
      </c>
      <c r="B4" s="3">
        <v>20020</v>
      </c>
      <c r="C4" s="3">
        <v>19232</v>
      </c>
      <c r="D4" s="3">
        <v>19000</v>
      </c>
      <c r="E4" s="3">
        <v>22808</v>
      </c>
      <c r="F4" s="3">
        <v>29489</v>
      </c>
      <c r="G4" s="3">
        <v>46573</v>
      </c>
      <c r="H4" s="84">
        <v>32773</v>
      </c>
      <c r="I4" s="3">
        <v>42500</v>
      </c>
      <c r="J4" s="101">
        <v>32049</v>
      </c>
      <c r="K4" s="73">
        <v>39500</v>
      </c>
      <c r="L4" s="101">
        <v>37393</v>
      </c>
      <c r="M4" s="73">
        <v>39500</v>
      </c>
      <c r="N4" s="73">
        <v>42485</v>
      </c>
      <c r="O4" s="73">
        <v>41000</v>
      </c>
      <c r="P4" s="49">
        <f t="shared" si="0"/>
        <v>3607</v>
      </c>
      <c r="Q4" s="27">
        <f t="shared" si="1"/>
        <v>1500</v>
      </c>
      <c r="R4" s="27">
        <f t="shared" si="2"/>
        <v>-1485</v>
      </c>
      <c r="S4" s="22" t="s">
        <v>13</v>
      </c>
      <c r="V4" s="89" t="s">
        <v>13</v>
      </c>
    </row>
    <row r="5" spans="1:22" ht="25.5" x14ac:dyDescent="0.2">
      <c r="A5" s="4" t="s">
        <v>11</v>
      </c>
      <c r="B5" s="3">
        <v>11660</v>
      </c>
      <c r="C5" s="3">
        <v>10049</v>
      </c>
      <c r="D5" s="3">
        <v>11000</v>
      </c>
      <c r="E5" s="3">
        <v>11360</v>
      </c>
      <c r="F5" s="3">
        <v>13712</v>
      </c>
      <c r="G5" s="3">
        <v>18848</v>
      </c>
      <c r="H5" s="46">
        <v>19722</v>
      </c>
      <c r="I5" s="3">
        <v>20000</v>
      </c>
      <c r="J5" s="73">
        <v>19480</v>
      </c>
      <c r="K5" s="73">
        <v>20000</v>
      </c>
      <c r="L5" s="73">
        <v>19625</v>
      </c>
      <c r="M5" s="73">
        <v>20000</v>
      </c>
      <c r="N5" s="73">
        <v>19000</v>
      </c>
      <c r="O5" s="73">
        <v>20000</v>
      </c>
      <c r="P5" s="49">
        <f t="shared" si="0"/>
        <v>375</v>
      </c>
      <c r="Q5" s="27">
        <f t="shared" si="1"/>
        <v>0</v>
      </c>
      <c r="R5" s="27">
        <f t="shared" si="2"/>
        <v>1000</v>
      </c>
      <c r="S5" s="22" t="s">
        <v>13</v>
      </c>
      <c r="V5" s="88" t="s">
        <v>13</v>
      </c>
    </row>
    <row r="6" spans="1:22" ht="25.5" x14ac:dyDescent="0.2">
      <c r="A6" s="4" t="s">
        <v>41</v>
      </c>
      <c r="B6" s="3">
        <v>2082</v>
      </c>
      <c r="C6" s="3">
        <v>1927</v>
      </c>
      <c r="D6" s="3">
        <v>2000</v>
      </c>
      <c r="E6" s="3">
        <v>668</v>
      </c>
      <c r="F6" s="3">
        <v>1523</v>
      </c>
      <c r="G6" s="3">
        <v>3871</v>
      </c>
      <c r="H6" s="46">
        <v>5484</v>
      </c>
      <c r="I6" s="3">
        <v>5000</v>
      </c>
      <c r="J6" s="73">
        <v>4624</v>
      </c>
      <c r="K6" s="73">
        <v>5000</v>
      </c>
      <c r="L6" s="73">
        <v>4907</v>
      </c>
      <c r="M6" s="73">
        <v>5000</v>
      </c>
      <c r="N6" s="73">
        <v>5050</v>
      </c>
      <c r="O6" s="73">
        <v>5000</v>
      </c>
      <c r="P6" s="49">
        <f t="shared" si="0"/>
        <v>93</v>
      </c>
      <c r="Q6" s="27">
        <f t="shared" si="1"/>
        <v>0</v>
      </c>
      <c r="R6" s="27">
        <f t="shared" si="2"/>
        <v>-50</v>
      </c>
      <c r="S6" s="22" t="s">
        <v>13</v>
      </c>
      <c r="V6" s="89" t="s">
        <v>13</v>
      </c>
    </row>
    <row r="7" spans="1:22" ht="25.5" x14ac:dyDescent="0.2">
      <c r="A7" s="5" t="s">
        <v>7</v>
      </c>
      <c r="B7" s="3">
        <v>70240</v>
      </c>
      <c r="C7" s="3">
        <v>106560</v>
      </c>
      <c r="D7" s="3">
        <v>35000</v>
      </c>
      <c r="E7" s="3">
        <v>36197</v>
      </c>
      <c r="F7" s="3">
        <v>10553</v>
      </c>
      <c r="G7" s="3">
        <v>7352</v>
      </c>
      <c r="H7" s="46">
        <v>19646</v>
      </c>
      <c r="I7" s="3">
        <v>7000</v>
      </c>
      <c r="J7" s="73">
        <v>3228</v>
      </c>
      <c r="K7" s="73">
        <v>16500</v>
      </c>
      <c r="L7" s="73">
        <v>16747</v>
      </c>
      <c r="M7" s="73">
        <v>5000</v>
      </c>
      <c r="N7" s="73">
        <v>4600</v>
      </c>
      <c r="O7" s="73">
        <v>5000</v>
      </c>
      <c r="P7" s="49">
        <f t="shared" si="0"/>
        <v>-11747</v>
      </c>
      <c r="Q7" s="27">
        <f t="shared" si="1"/>
        <v>0</v>
      </c>
      <c r="R7" s="27">
        <f t="shared" si="2"/>
        <v>400</v>
      </c>
      <c r="S7" s="22" t="s">
        <v>13</v>
      </c>
      <c r="T7" s="8" t="s">
        <v>45</v>
      </c>
      <c r="U7" t="s">
        <v>52</v>
      </c>
      <c r="V7" s="88" t="s">
        <v>13</v>
      </c>
    </row>
    <row r="8" spans="1:22" ht="25.5" x14ac:dyDescent="0.2">
      <c r="A8" s="4" t="s">
        <v>8</v>
      </c>
      <c r="B8" s="3">
        <v>5309</v>
      </c>
      <c r="C8" s="3">
        <v>30015</v>
      </c>
      <c r="D8" s="3">
        <v>4000</v>
      </c>
      <c r="E8" s="3">
        <v>54685</v>
      </c>
      <c r="F8" s="3">
        <v>2862</v>
      </c>
      <c r="G8" s="3">
        <v>6355</v>
      </c>
      <c r="H8" s="46">
        <v>9300</v>
      </c>
      <c r="I8" s="3">
        <v>4300</v>
      </c>
      <c r="J8" s="73">
        <v>2150</v>
      </c>
      <c r="K8" s="73">
        <v>4300</v>
      </c>
      <c r="L8" s="101">
        <v>18805</v>
      </c>
      <c r="M8" s="101">
        <v>15500</v>
      </c>
      <c r="N8" s="101">
        <v>292927</v>
      </c>
      <c r="O8" s="101">
        <v>6500</v>
      </c>
      <c r="P8" s="49">
        <f t="shared" si="0"/>
        <v>-12305</v>
      </c>
      <c r="Q8" s="27">
        <f t="shared" si="1"/>
        <v>-9000</v>
      </c>
      <c r="R8" s="27">
        <f t="shared" si="2"/>
        <v>-286427</v>
      </c>
      <c r="S8" s="22" t="s">
        <v>13</v>
      </c>
      <c r="V8" s="108" t="s">
        <v>160</v>
      </c>
    </row>
    <row r="9" spans="1:22" ht="25.5" x14ac:dyDescent="0.2">
      <c r="A9" s="4" t="s">
        <v>42</v>
      </c>
      <c r="B9" s="3">
        <v>3091</v>
      </c>
      <c r="C9" s="3">
        <v>562</v>
      </c>
      <c r="D9" s="3">
        <v>680</v>
      </c>
      <c r="E9" s="3">
        <v>830</v>
      </c>
      <c r="F9" s="3">
        <v>1200</v>
      </c>
      <c r="G9" s="3">
        <v>236</v>
      </c>
      <c r="H9" s="46">
        <v>110</v>
      </c>
      <c r="I9" s="3">
        <v>250</v>
      </c>
      <c r="J9" s="73">
        <v>80</v>
      </c>
      <c r="K9" s="73">
        <v>250</v>
      </c>
      <c r="L9" s="73">
        <v>90</v>
      </c>
      <c r="M9" s="73">
        <v>250</v>
      </c>
      <c r="N9" s="73">
        <v>90</v>
      </c>
      <c r="O9" s="73">
        <v>100</v>
      </c>
      <c r="P9" s="49">
        <f t="shared" si="0"/>
        <v>10</v>
      </c>
      <c r="Q9" s="27">
        <f t="shared" si="1"/>
        <v>-150</v>
      </c>
      <c r="R9" s="27">
        <f t="shared" si="2"/>
        <v>10</v>
      </c>
      <c r="S9" s="22" t="s">
        <v>13</v>
      </c>
      <c r="V9" s="89"/>
    </row>
    <row r="10" spans="1:22" ht="26.25" customHeight="1" x14ac:dyDescent="0.2">
      <c r="A10" s="4" t="s">
        <v>57</v>
      </c>
      <c r="B10" s="3"/>
      <c r="C10" s="3"/>
      <c r="D10" s="3"/>
      <c r="E10" s="3">
        <v>1158</v>
      </c>
      <c r="F10" s="3">
        <v>1617</v>
      </c>
      <c r="G10" s="3">
        <v>11626</v>
      </c>
      <c r="H10" s="46">
        <v>0</v>
      </c>
      <c r="I10" s="3">
        <v>0</v>
      </c>
      <c r="J10" s="73">
        <v>151</v>
      </c>
      <c r="K10" s="73">
        <v>0</v>
      </c>
      <c r="L10" s="73">
        <v>783</v>
      </c>
      <c r="M10" s="73">
        <v>0</v>
      </c>
      <c r="N10" s="73">
        <v>0</v>
      </c>
      <c r="O10" s="73">
        <v>0</v>
      </c>
      <c r="P10" s="49">
        <f t="shared" si="0"/>
        <v>-783</v>
      </c>
      <c r="Q10" s="27">
        <f t="shared" si="1"/>
        <v>0</v>
      </c>
      <c r="R10" s="27">
        <f t="shared" si="2"/>
        <v>0</v>
      </c>
      <c r="S10" s="22" t="s">
        <v>13</v>
      </c>
      <c r="V10" s="88" t="s">
        <v>13</v>
      </c>
    </row>
    <row r="11" spans="1:22" ht="39" customHeight="1" x14ac:dyDescent="0.2">
      <c r="A11" s="4" t="s">
        <v>58</v>
      </c>
      <c r="B11" s="3">
        <v>0</v>
      </c>
      <c r="C11" s="3">
        <v>43168</v>
      </c>
      <c r="D11" s="3">
        <v>7575</v>
      </c>
      <c r="E11" s="3">
        <v>38554</v>
      </c>
      <c r="F11" s="3">
        <v>6844</v>
      </c>
      <c r="G11" s="3">
        <v>4800</v>
      </c>
      <c r="H11" s="46">
        <v>45652</v>
      </c>
      <c r="I11" s="3">
        <v>43600</v>
      </c>
      <c r="J11" s="49">
        <v>41895</v>
      </c>
      <c r="K11" s="73">
        <v>46300</v>
      </c>
      <c r="L11" s="73">
        <v>42842</v>
      </c>
      <c r="M11" s="49">
        <v>74500</v>
      </c>
      <c r="N11" s="49">
        <v>73820</v>
      </c>
      <c r="O11" s="49">
        <v>75130</v>
      </c>
      <c r="P11" s="49">
        <f t="shared" si="0"/>
        <v>32288</v>
      </c>
      <c r="Q11" s="27">
        <f t="shared" si="1"/>
        <v>630</v>
      </c>
      <c r="R11" s="27">
        <f t="shared" si="2"/>
        <v>1310</v>
      </c>
      <c r="S11" s="22" t="s">
        <v>13</v>
      </c>
      <c r="V11" s="89" t="s">
        <v>13</v>
      </c>
    </row>
    <row r="12" spans="1:22" ht="38.25" x14ac:dyDescent="0.2">
      <c r="A12" s="4" t="s">
        <v>9</v>
      </c>
      <c r="B12" s="3">
        <v>350000</v>
      </c>
      <c r="C12" s="3">
        <v>350000</v>
      </c>
      <c r="D12" s="3">
        <v>400000</v>
      </c>
      <c r="E12" s="3">
        <v>350000</v>
      </c>
      <c r="F12" s="3">
        <v>350000</v>
      </c>
      <c r="G12" s="3">
        <v>500000</v>
      </c>
      <c r="H12" s="46">
        <v>500000</v>
      </c>
      <c r="I12" s="3">
        <v>525000</v>
      </c>
      <c r="J12" s="73">
        <v>525000</v>
      </c>
      <c r="K12" s="73">
        <v>525000</v>
      </c>
      <c r="L12" s="73">
        <v>525000</v>
      </c>
      <c r="M12" s="49">
        <v>550000</v>
      </c>
      <c r="N12" s="49">
        <v>550000</v>
      </c>
      <c r="O12" s="49">
        <v>550000</v>
      </c>
      <c r="P12" s="49">
        <f t="shared" si="0"/>
        <v>25000</v>
      </c>
      <c r="Q12" s="27">
        <f t="shared" si="1"/>
        <v>0</v>
      </c>
      <c r="R12" s="27">
        <f t="shared" si="2"/>
        <v>0</v>
      </c>
      <c r="S12" s="39" t="s">
        <v>13</v>
      </c>
      <c r="T12" s="8" t="s">
        <v>46</v>
      </c>
      <c r="U12" t="s">
        <v>53</v>
      </c>
      <c r="V12" s="90" t="s">
        <v>13</v>
      </c>
    </row>
    <row r="13" spans="1:22" ht="25.5" x14ac:dyDescent="0.2">
      <c r="A13" s="4" t="s">
        <v>10</v>
      </c>
      <c r="B13" s="3">
        <v>4061</v>
      </c>
      <c r="C13" s="3">
        <v>634</v>
      </c>
      <c r="D13" s="3">
        <v>18000</v>
      </c>
      <c r="E13" s="3">
        <v>4985</v>
      </c>
      <c r="F13" s="3">
        <v>9127</v>
      </c>
      <c r="G13" s="3">
        <v>4601</v>
      </c>
      <c r="H13" s="46">
        <v>16009</v>
      </c>
      <c r="I13" s="3">
        <v>10000</v>
      </c>
      <c r="J13" s="73">
        <v>12742</v>
      </c>
      <c r="K13" s="73">
        <v>16000</v>
      </c>
      <c r="L13" s="73">
        <v>60585</v>
      </c>
      <c r="M13" s="73">
        <v>9000</v>
      </c>
      <c r="N13" s="73">
        <v>4775</v>
      </c>
      <c r="O13" s="73">
        <v>12500</v>
      </c>
      <c r="P13" s="49">
        <f t="shared" si="0"/>
        <v>-48085</v>
      </c>
      <c r="Q13" s="27">
        <f t="shared" si="1"/>
        <v>3500</v>
      </c>
      <c r="R13" s="27">
        <f t="shared" si="2"/>
        <v>7725</v>
      </c>
      <c r="S13" s="22" t="s">
        <v>13</v>
      </c>
      <c r="T13" s="8" t="s">
        <v>46</v>
      </c>
      <c r="U13" t="s">
        <v>53</v>
      </c>
      <c r="V13" s="88" t="s">
        <v>162</v>
      </c>
    </row>
    <row r="14" spans="1:22" ht="25.5" customHeight="1" x14ac:dyDescent="0.2">
      <c r="A14" s="4" t="s">
        <v>43</v>
      </c>
      <c r="B14" s="3">
        <v>95</v>
      </c>
      <c r="C14" s="3">
        <v>113</v>
      </c>
      <c r="D14" s="3">
        <v>0</v>
      </c>
      <c r="E14" s="3">
        <v>0</v>
      </c>
      <c r="F14" s="3">
        <v>4023</v>
      </c>
      <c r="G14" s="3">
        <v>0</v>
      </c>
      <c r="H14" s="47">
        <v>18939</v>
      </c>
      <c r="I14" s="3">
        <v>117725</v>
      </c>
      <c r="J14" s="101">
        <v>176007</v>
      </c>
      <c r="K14" s="73">
        <v>0</v>
      </c>
      <c r="L14" s="101">
        <v>17354</v>
      </c>
      <c r="M14" s="73">
        <v>0</v>
      </c>
      <c r="N14" s="73">
        <v>0</v>
      </c>
      <c r="O14" s="73">
        <v>0</v>
      </c>
      <c r="P14" s="49">
        <f t="shared" si="0"/>
        <v>-17354</v>
      </c>
      <c r="Q14" s="27">
        <f t="shared" si="1"/>
        <v>0</v>
      </c>
      <c r="R14" s="27">
        <f t="shared" si="2"/>
        <v>0</v>
      </c>
      <c r="S14" s="4" t="s">
        <v>13</v>
      </c>
      <c r="V14" s="89" t="s">
        <v>161</v>
      </c>
    </row>
    <row r="15" spans="1:22" ht="13.5" thickBot="1" x14ac:dyDescent="0.25">
      <c r="A15" s="15" t="s">
        <v>44</v>
      </c>
      <c r="B15" s="13">
        <f>SUM(B2:B14)</f>
        <v>1233542</v>
      </c>
      <c r="C15" s="13">
        <f t="shared" ref="C15:O15" si="3">SUM(C2:C14)</f>
        <v>1517903</v>
      </c>
      <c r="D15" s="13">
        <f t="shared" si="3"/>
        <v>1327255</v>
      </c>
      <c r="E15" s="13">
        <f t="shared" si="3"/>
        <v>1474794</v>
      </c>
      <c r="F15" s="13">
        <f t="shared" si="3"/>
        <v>1447986</v>
      </c>
      <c r="G15" s="13">
        <f t="shared" si="3"/>
        <v>1567879</v>
      </c>
      <c r="H15" s="48">
        <f t="shared" si="3"/>
        <v>1639186</v>
      </c>
      <c r="I15" s="48">
        <f t="shared" si="3"/>
        <v>1705375</v>
      </c>
      <c r="J15" s="48">
        <f t="shared" si="3"/>
        <v>1749212</v>
      </c>
      <c r="K15" s="48">
        <f t="shared" si="3"/>
        <v>1622850</v>
      </c>
      <c r="L15" s="48">
        <f t="shared" si="3"/>
        <v>1728099</v>
      </c>
      <c r="M15" s="48">
        <f t="shared" si="3"/>
        <v>1668750</v>
      </c>
      <c r="N15" s="48">
        <f t="shared" si="3"/>
        <v>2047747</v>
      </c>
      <c r="O15" s="14">
        <f t="shared" si="3"/>
        <v>1722230</v>
      </c>
      <c r="P15" s="107">
        <f t="shared" si="0"/>
        <v>-5869</v>
      </c>
      <c r="Q15" s="106">
        <f t="shared" si="1"/>
        <v>53480</v>
      </c>
      <c r="R15" s="106">
        <f t="shared" si="2"/>
        <v>-325517</v>
      </c>
      <c r="S15" s="15" t="s">
        <v>13</v>
      </c>
      <c r="V15" s="91"/>
    </row>
    <row r="16" spans="1:22" x14ac:dyDescent="0.2">
      <c r="A16" s="15"/>
      <c r="B16" s="13"/>
      <c r="C16" s="13"/>
      <c r="D16" s="13"/>
      <c r="E16" s="13"/>
      <c r="F16" s="13"/>
      <c r="G16" s="13"/>
      <c r="H16" s="13"/>
      <c r="I16" s="14"/>
      <c r="J16" s="14"/>
      <c r="K16" s="14"/>
      <c r="L16" s="14"/>
      <c r="M16" s="14"/>
      <c r="N16" s="14"/>
      <c r="O16" s="14"/>
      <c r="P16" s="49" t="s">
        <v>13</v>
      </c>
      <c r="Q16" s="27" t="s">
        <v>13</v>
      </c>
      <c r="R16" s="27" t="s">
        <v>13</v>
      </c>
      <c r="S16" s="15"/>
      <c r="V16" s="86"/>
    </row>
    <row r="17" spans="1:22" x14ac:dyDescent="0.2">
      <c r="A17" s="15"/>
      <c r="B17" s="13"/>
      <c r="C17" s="13"/>
      <c r="D17" s="13"/>
      <c r="E17" s="13"/>
      <c r="F17" s="13"/>
      <c r="G17" s="13"/>
      <c r="H17" s="13"/>
      <c r="I17" s="14"/>
      <c r="J17" s="14"/>
      <c r="K17" s="14"/>
      <c r="L17" s="14"/>
      <c r="M17" s="14"/>
      <c r="N17" s="14"/>
      <c r="O17" s="14"/>
      <c r="P17" s="49" t="s">
        <v>13</v>
      </c>
      <c r="Q17" s="27" t="s">
        <v>13</v>
      </c>
      <c r="R17" s="27" t="s">
        <v>13</v>
      </c>
      <c r="S17" s="15"/>
      <c r="V17" s="50"/>
    </row>
    <row r="18" spans="1:22" x14ac:dyDescent="0.2">
      <c r="A18" s="15"/>
      <c r="B18" s="13"/>
      <c r="C18" s="13"/>
      <c r="D18" s="13"/>
      <c r="E18" s="13"/>
      <c r="F18" s="13"/>
      <c r="G18" s="13"/>
      <c r="H18" s="13"/>
      <c r="I18" s="14"/>
      <c r="J18" s="14"/>
      <c r="K18" s="14"/>
      <c r="L18" s="14"/>
      <c r="M18" s="14"/>
      <c r="N18" s="14"/>
      <c r="O18" s="14"/>
      <c r="P18" s="49" t="s">
        <v>13</v>
      </c>
      <c r="Q18" s="27" t="s">
        <v>13</v>
      </c>
      <c r="R18" s="27" t="s">
        <v>13</v>
      </c>
      <c r="S18" s="15"/>
      <c r="V18" s="50"/>
    </row>
    <row r="19" spans="1:22" x14ac:dyDescent="0.2">
      <c r="A19" s="15"/>
      <c r="B19" s="13"/>
      <c r="C19" s="13"/>
      <c r="D19" s="13"/>
      <c r="E19" s="13"/>
      <c r="F19" s="13"/>
      <c r="G19" s="13"/>
      <c r="H19" s="13"/>
      <c r="I19" s="14"/>
      <c r="J19" s="14"/>
      <c r="K19" s="14"/>
      <c r="L19" s="14"/>
      <c r="M19" s="14"/>
      <c r="N19" s="14"/>
      <c r="O19" s="14"/>
      <c r="P19" s="49" t="s">
        <v>13</v>
      </c>
      <c r="Q19" s="27" t="s">
        <v>13</v>
      </c>
      <c r="R19" s="27" t="s">
        <v>13</v>
      </c>
      <c r="S19" s="15"/>
      <c r="V19" s="50"/>
    </row>
    <row r="20" spans="1:22" ht="40.5" customHeight="1" x14ac:dyDescent="0.2">
      <c r="A20" s="25" t="s">
        <v>86</v>
      </c>
      <c r="B20" s="19"/>
      <c r="C20" s="19"/>
      <c r="D20" s="19"/>
      <c r="E20" s="20">
        <v>504233</v>
      </c>
      <c r="F20" s="21">
        <v>542769</v>
      </c>
      <c r="G20" s="40">
        <v>589610</v>
      </c>
      <c r="H20" s="40">
        <v>613546</v>
      </c>
      <c r="I20" s="3">
        <v>636601</v>
      </c>
      <c r="J20" s="2">
        <v>631531</v>
      </c>
      <c r="K20" s="78">
        <v>654846</v>
      </c>
      <c r="L20" s="27">
        <v>661685</v>
      </c>
      <c r="M20" s="27">
        <v>709425</v>
      </c>
      <c r="N20" s="27">
        <v>710752</v>
      </c>
      <c r="O20" s="78">
        <v>746232</v>
      </c>
      <c r="P20" s="49">
        <f t="shared" si="0"/>
        <v>84547</v>
      </c>
      <c r="Q20" s="27">
        <f t="shared" si="1"/>
        <v>36807</v>
      </c>
      <c r="R20" s="27">
        <f t="shared" si="2"/>
        <v>35480</v>
      </c>
      <c r="S20" s="41" t="s">
        <v>13</v>
      </c>
      <c r="T20" s="8"/>
      <c r="V20" s="23" t="s">
        <v>167</v>
      </c>
    </row>
    <row r="21" spans="1:22" ht="27.75" customHeight="1" x14ac:dyDescent="0.2">
      <c r="A21" s="25" t="s">
        <v>87</v>
      </c>
      <c r="B21" s="3">
        <v>35793</v>
      </c>
      <c r="C21" s="3">
        <v>28853</v>
      </c>
      <c r="D21" s="3">
        <v>47450</v>
      </c>
      <c r="E21" s="3">
        <v>27913</v>
      </c>
      <c r="F21" s="3">
        <v>46243</v>
      </c>
      <c r="G21" s="34">
        <v>52761</v>
      </c>
      <c r="H21" s="34">
        <v>63243</v>
      </c>
      <c r="I21" s="3">
        <v>68950</v>
      </c>
      <c r="J21" s="2">
        <v>71119</v>
      </c>
      <c r="K21" s="2">
        <v>69285</v>
      </c>
      <c r="L21" s="2">
        <v>59399</v>
      </c>
      <c r="M21" s="27">
        <v>63800</v>
      </c>
      <c r="N21" s="27">
        <v>55000</v>
      </c>
      <c r="O21" s="27">
        <v>63800</v>
      </c>
      <c r="P21" s="49">
        <f t="shared" si="0"/>
        <v>4401</v>
      </c>
      <c r="Q21" s="27">
        <f t="shared" si="1"/>
        <v>0</v>
      </c>
      <c r="R21" s="27">
        <f t="shared" si="2"/>
        <v>8800</v>
      </c>
      <c r="S21" s="22" t="s">
        <v>13</v>
      </c>
      <c r="T21" s="8" t="s">
        <v>47</v>
      </c>
      <c r="V21" s="23" t="s">
        <v>13</v>
      </c>
    </row>
    <row r="22" spans="1:22" ht="24.75" customHeight="1" x14ac:dyDescent="0.2">
      <c r="A22" s="25" t="s">
        <v>94</v>
      </c>
      <c r="B22" s="3">
        <v>31995</v>
      </c>
      <c r="C22" s="3">
        <v>31537</v>
      </c>
      <c r="D22" s="3">
        <v>30360</v>
      </c>
      <c r="E22" s="3">
        <v>27907</v>
      </c>
      <c r="F22" s="3">
        <v>26367</v>
      </c>
      <c r="G22" s="34">
        <v>26852</v>
      </c>
      <c r="H22" s="34">
        <v>44236</v>
      </c>
      <c r="I22" s="3">
        <v>46360</v>
      </c>
      <c r="J22" s="2">
        <v>45066</v>
      </c>
      <c r="K22" s="2">
        <v>45760</v>
      </c>
      <c r="L22" s="2">
        <v>33029</v>
      </c>
      <c r="M22" s="2">
        <v>42500</v>
      </c>
      <c r="N22" s="2">
        <v>36288</v>
      </c>
      <c r="O22" s="2">
        <v>39000</v>
      </c>
      <c r="P22" s="49">
        <f t="shared" si="0"/>
        <v>5971</v>
      </c>
      <c r="Q22" s="27">
        <f t="shared" si="1"/>
        <v>-3500</v>
      </c>
      <c r="R22" s="27">
        <f t="shared" si="2"/>
        <v>2712</v>
      </c>
      <c r="S22" s="22" t="s">
        <v>13</v>
      </c>
      <c r="V22" s="23" t="s">
        <v>13</v>
      </c>
    </row>
    <row r="23" spans="1:22" ht="26.25" customHeight="1" x14ac:dyDescent="0.2">
      <c r="A23" s="25" t="s">
        <v>95</v>
      </c>
      <c r="B23" s="3">
        <v>16332</v>
      </c>
      <c r="C23" s="3">
        <v>17276</v>
      </c>
      <c r="D23" s="3">
        <v>13900</v>
      </c>
      <c r="E23" s="3">
        <v>11611</v>
      </c>
      <c r="F23" s="3">
        <v>15374</v>
      </c>
      <c r="G23" s="34">
        <v>20412</v>
      </c>
      <c r="H23" s="34">
        <v>21220</v>
      </c>
      <c r="I23" s="3">
        <v>22600</v>
      </c>
      <c r="J23" s="27">
        <v>18657</v>
      </c>
      <c r="K23" s="2">
        <v>22200</v>
      </c>
      <c r="L23" s="2">
        <v>19965</v>
      </c>
      <c r="M23" s="2">
        <v>23100</v>
      </c>
      <c r="N23" s="2">
        <v>22677</v>
      </c>
      <c r="O23" s="2">
        <v>23000</v>
      </c>
      <c r="P23" s="49">
        <f t="shared" si="0"/>
        <v>3035</v>
      </c>
      <c r="Q23" s="27">
        <f t="shared" si="1"/>
        <v>-100</v>
      </c>
      <c r="R23" s="27">
        <f t="shared" si="2"/>
        <v>323</v>
      </c>
      <c r="S23" s="22" t="s">
        <v>68</v>
      </c>
      <c r="V23" s="4" t="s">
        <v>13</v>
      </c>
    </row>
    <row r="24" spans="1:22" x14ac:dyDescent="0.2">
      <c r="A24" s="18" t="s">
        <v>12</v>
      </c>
      <c r="B24" s="16">
        <f>SUM(B20:B23)</f>
        <v>84120</v>
      </c>
      <c r="C24" s="16">
        <f>SUM(C20:C23)</f>
        <v>77666</v>
      </c>
      <c r="D24" s="16">
        <f>SUM(D20:D23)</f>
        <v>91710</v>
      </c>
      <c r="E24" s="16">
        <f>SUM(E20:E23)</f>
        <v>571664</v>
      </c>
      <c r="F24" s="16">
        <f t="shared" ref="F24:M24" si="4">SUM(F20:F23)</f>
        <v>630753</v>
      </c>
      <c r="G24" s="16">
        <f t="shared" si="4"/>
        <v>689635</v>
      </c>
      <c r="H24" s="16">
        <f t="shared" si="4"/>
        <v>742245</v>
      </c>
      <c r="I24" s="32">
        <f t="shared" si="4"/>
        <v>774511</v>
      </c>
      <c r="J24" s="32">
        <f t="shared" si="4"/>
        <v>766373</v>
      </c>
      <c r="K24" s="32">
        <f t="shared" si="4"/>
        <v>792091</v>
      </c>
      <c r="L24" s="32">
        <f>SUM(L20:L23)</f>
        <v>774078</v>
      </c>
      <c r="M24" s="32">
        <f t="shared" si="4"/>
        <v>838825</v>
      </c>
      <c r="N24" s="103">
        <f>SUM(N20:N23)</f>
        <v>824717</v>
      </c>
      <c r="O24" s="103">
        <f>SUM(O20:O23)</f>
        <v>872032</v>
      </c>
      <c r="P24" s="105">
        <f t="shared" si="0"/>
        <v>97954</v>
      </c>
      <c r="Q24" s="77">
        <f t="shared" si="1"/>
        <v>33207</v>
      </c>
      <c r="R24" s="77">
        <f t="shared" si="2"/>
        <v>47315</v>
      </c>
      <c r="S24" s="18" t="s">
        <v>13</v>
      </c>
      <c r="T24" s="55" t="s">
        <v>48</v>
      </c>
      <c r="U24" s="56"/>
      <c r="V24" s="31"/>
    </row>
    <row r="25" spans="1:22" x14ac:dyDescent="0.2">
      <c r="A25" s="25" t="s">
        <v>14</v>
      </c>
      <c r="B25" s="3">
        <v>57295</v>
      </c>
      <c r="C25" s="3">
        <v>65333</v>
      </c>
      <c r="D25" s="3">
        <v>76120</v>
      </c>
      <c r="E25" s="3">
        <v>77362</v>
      </c>
      <c r="F25" s="3">
        <v>96984</v>
      </c>
      <c r="G25" s="3">
        <v>107514</v>
      </c>
      <c r="H25" s="3">
        <v>126118</v>
      </c>
      <c r="I25" s="3">
        <v>131299</v>
      </c>
      <c r="J25" s="2">
        <v>128183</v>
      </c>
      <c r="K25" s="2">
        <v>123500</v>
      </c>
      <c r="L25" s="2">
        <v>124165</v>
      </c>
      <c r="M25" s="27">
        <v>128500</v>
      </c>
      <c r="N25" s="27">
        <v>125856</v>
      </c>
      <c r="O25" s="27">
        <v>128500</v>
      </c>
      <c r="P25" s="49">
        <f t="shared" si="0"/>
        <v>4335</v>
      </c>
      <c r="Q25" s="27">
        <f t="shared" si="1"/>
        <v>0</v>
      </c>
      <c r="R25" s="27">
        <f t="shared" si="2"/>
        <v>2644</v>
      </c>
      <c r="S25" s="22" t="s">
        <v>62</v>
      </c>
      <c r="T25" s="8" t="s">
        <v>48</v>
      </c>
      <c r="V25" s="23" t="s">
        <v>13</v>
      </c>
    </row>
    <row r="26" spans="1:22" x14ac:dyDescent="0.2">
      <c r="A26" s="25" t="s">
        <v>15</v>
      </c>
      <c r="B26" s="3">
        <v>2792</v>
      </c>
      <c r="C26" s="3">
        <v>3729</v>
      </c>
      <c r="D26" s="3">
        <v>4220</v>
      </c>
      <c r="E26" s="3">
        <v>3986</v>
      </c>
      <c r="F26" s="3">
        <v>4515</v>
      </c>
      <c r="G26" s="3">
        <v>5155</v>
      </c>
      <c r="H26" s="3">
        <v>5782</v>
      </c>
      <c r="I26" s="3">
        <v>6070</v>
      </c>
      <c r="J26" s="2">
        <v>5716</v>
      </c>
      <c r="K26" s="27">
        <v>5955</v>
      </c>
      <c r="L26" s="27">
        <v>5832</v>
      </c>
      <c r="M26" s="27">
        <v>6435</v>
      </c>
      <c r="N26" s="27">
        <v>5832</v>
      </c>
      <c r="O26" s="27">
        <v>6435</v>
      </c>
      <c r="P26" s="49">
        <f t="shared" si="0"/>
        <v>603</v>
      </c>
      <c r="Q26" s="27">
        <f t="shared" si="1"/>
        <v>0</v>
      </c>
      <c r="R26" s="27">
        <f t="shared" si="2"/>
        <v>603</v>
      </c>
      <c r="S26" s="4"/>
      <c r="V26" s="59" t="s">
        <v>13</v>
      </c>
    </row>
    <row r="27" spans="1:22" x14ac:dyDescent="0.2">
      <c r="A27" s="25" t="s">
        <v>16</v>
      </c>
      <c r="B27" s="3">
        <v>698</v>
      </c>
      <c r="C27" s="3">
        <v>731</v>
      </c>
      <c r="D27" s="3">
        <v>900</v>
      </c>
      <c r="E27" s="3">
        <v>739</v>
      </c>
      <c r="F27" s="3">
        <v>805</v>
      </c>
      <c r="G27" s="3">
        <v>908</v>
      </c>
      <c r="H27" s="3">
        <v>1029</v>
      </c>
      <c r="I27" s="3">
        <v>1050</v>
      </c>
      <c r="J27" s="2">
        <v>1015</v>
      </c>
      <c r="K27" s="2">
        <v>1100</v>
      </c>
      <c r="L27" s="2">
        <v>1036</v>
      </c>
      <c r="M27" s="2">
        <v>1200</v>
      </c>
      <c r="N27" s="2">
        <v>1040</v>
      </c>
      <c r="O27" s="2">
        <v>1200</v>
      </c>
      <c r="P27" s="49">
        <f t="shared" si="0"/>
        <v>164</v>
      </c>
      <c r="Q27" s="27">
        <f t="shared" si="1"/>
        <v>0</v>
      </c>
      <c r="R27" s="27">
        <f t="shared" si="2"/>
        <v>160</v>
      </c>
      <c r="S27" s="4"/>
      <c r="V27" s="50" t="s">
        <v>13</v>
      </c>
    </row>
    <row r="28" spans="1:22" x14ac:dyDescent="0.2">
      <c r="A28" s="43" t="s">
        <v>17</v>
      </c>
      <c r="B28" s="3">
        <v>29401</v>
      </c>
      <c r="C28" s="3">
        <v>34056</v>
      </c>
      <c r="D28" s="3">
        <v>39025</v>
      </c>
      <c r="E28" s="3">
        <v>34165</v>
      </c>
      <c r="F28" s="3">
        <v>38229</v>
      </c>
      <c r="G28" s="3">
        <v>41499</v>
      </c>
      <c r="H28" s="3">
        <v>45118</v>
      </c>
      <c r="I28" s="3">
        <v>48020</v>
      </c>
      <c r="J28" s="2">
        <v>46868</v>
      </c>
      <c r="K28" s="2">
        <v>49200</v>
      </c>
      <c r="L28" s="2">
        <v>47649</v>
      </c>
      <c r="M28" s="2">
        <v>52010</v>
      </c>
      <c r="N28" s="2">
        <v>51135</v>
      </c>
      <c r="O28" s="2">
        <v>54930</v>
      </c>
      <c r="P28" s="49">
        <f t="shared" si="0"/>
        <v>7281</v>
      </c>
      <c r="Q28" s="27">
        <f t="shared" si="1"/>
        <v>2920</v>
      </c>
      <c r="R28" s="27">
        <f t="shared" si="2"/>
        <v>3795</v>
      </c>
      <c r="S28" s="42">
        <v>1595</v>
      </c>
      <c r="V28" s="50"/>
    </row>
    <row r="29" spans="1:22" x14ac:dyDescent="0.2">
      <c r="A29" s="25" t="s">
        <v>18</v>
      </c>
      <c r="B29" s="3">
        <v>6878</v>
      </c>
      <c r="C29" s="3">
        <v>7965</v>
      </c>
      <c r="D29" s="3">
        <v>9128</v>
      </c>
      <c r="E29" s="3">
        <v>7990</v>
      </c>
      <c r="F29" s="3">
        <v>8941</v>
      </c>
      <c r="G29" s="3">
        <v>9705</v>
      </c>
      <c r="H29" s="3">
        <v>10552</v>
      </c>
      <c r="I29" s="3">
        <v>11230</v>
      </c>
      <c r="J29" s="2">
        <v>10961</v>
      </c>
      <c r="K29" s="2">
        <v>11505</v>
      </c>
      <c r="L29" s="2">
        <v>11143</v>
      </c>
      <c r="M29" s="2">
        <v>12163</v>
      </c>
      <c r="N29" s="2">
        <v>11960</v>
      </c>
      <c r="O29" s="2">
        <v>12660</v>
      </c>
      <c r="P29" s="49">
        <f t="shared" si="0"/>
        <v>1517</v>
      </c>
      <c r="Q29" s="27">
        <f t="shared" si="1"/>
        <v>497</v>
      </c>
      <c r="R29" s="27">
        <f t="shared" si="2"/>
        <v>700</v>
      </c>
      <c r="S29" s="42">
        <v>375</v>
      </c>
      <c r="V29" s="50"/>
    </row>
    <row r="30" spans="1:22" x14ac:dyDescent="0.2">
      <c r="A30" s="25" t="s">
        <v>19</v>
      </c>
      <c r="B30" s="3">
        <v>19162</v>
      </c>
      <c r="C30" s="3">
        <v>25868</v>
      </c>
      <c r="D30" s="3">
        <v>29754</v>
      </c>
      <c r="E30" s="3">
        <v>25630</v>
      </c>
      <c r="F30" s="3">
        <v>29945</v>
      </c>
      <c r="G30" s="3">
        <v>43145</v>
      </c>
      <c r="H30" s="83">
        <v>41713</v>
      </c>
      <c r="I30" s="3">
        <v>46635</v>
      </c>
      <c r="J30" s="2">
        <v>40926</v>
      </c>
      <c r="K30" s="27">
        <v>50328</v>
      </c>
      <c r="L30" s="27">
        <v>26368</v>
      </c>
      <c r="M30" s="27">
        <v>53934</v>
      </c>
      <c r="N30" s="27">
        <v>46565</v>
      </c>
      <c r="O30" s="27">
        <v>54525</v>
      </c>
      <c r="P30" s="49">
        <f t="shared" si="0"/>
        <v>28157</v>
      </c>
      <c r="Q30" s="27">
        <f t="shared" si="1"/>
        <v>591</v>
      </c>
      <c r="R30" s="27">
        <f t="shared" si="2"/>
        <v>7960</v>
      </c>
      <c r="S30" s="42">
        <v>950</v>
      </c>
      <c r="V30" s="23" t="s">
        <v>13</v>
      </c>
    </row>
    <row r="31" spans="1:22" ht="22.5" x14ac:dyDescent="0.2">
      <c r="A31" s="25" t="s">
        <v>125</v>
      </c>
      <c r="B31" s="3">
        <v>2600</v>
      </c>
      <c r="C31" s="3">
        <v>3057</v>
      </c>
      <c r="D31" s="3">
        <v>4500</v>
      </c>
      <c r="E31" s="3">
        <v>3178</v>
      </c>
      <c r="F31" s="3">
        <v>3048</v>
      </c>
      <c r="G31" s="3">
        <v>4044</v>
      </c>
      <c r="H31" s="3">
        <v>11047</v>
      </c>
      <c r="I31" s="3">
        <v>12000</v>
      </c>
      <c r="J31" s="2">
        <v>12383</v>
      </c>
      <c r="K31" s="2">
        <v>12360</v>
      </c>
      <c r="L31" s="2">
        <v>13131</v>
      </c>
      <c r="M31" s="2">
        <v>14095</v>
      </c>
      <c r="N31" s="2">
        <v>13785</v>
      </c>
      <c r="O31" s="2">
        <v>14925</v>
      </c>
      <c r="P31" s="49">
        <f t="shared" si="0"/>
        <v>1794</v>
      </c>
      <c r="Q31" s="27">
        <f t="shared" si="1"/>
        <v>830</v>
      </c>
      <c r="R31" s="27">
        <f t="shared" si="2"/>
        <v>1140</v>
      </c>
      <c r="S31" s="4" t="s">
        <v>13</v>
      </c>
      <c r="V31" s="23" t="s">
        <v>13</v>
      </c>
    </row>
    <row r="32" spans="1:22" x14ac:dyDescent="0.2">
      <c r="A32" s="25" t="s">
        <v>60</v>
      </c>
      <c r="B32" s="3"/>
      <c r="C32" s="3"/>
      <c r="D32" s="3"/>
      <c r="E32" s="3"/>
      <c r="F32" s="3">
        <v>756</v>
      </c>
      <c r="G32" s="3">
        <v>114</v>
      </c>
      <c r="H32" s="3">
        <v>4508</v>
      </c>
      <c r="I32" s="3">
        <v>0</v>
      </c>
      <c r="J32" s="2">
        <v>0</v>
      </c>
      <c r="K32" s="2">
        <v>0</v>
      </c>
      <c r="L32" s="2">
        <v>4133</v>
      </c>
      <c r="M32" s="2">
        <v>2880</v>
      </c>
      <c r="N32" s="2">
        <v>2240</v>
      </c>
      <c r="O32" s="2">
        <v>2500</v>
      </c>
      <c r="P32" s="49">
        <f t="shared" si="0"/>
        <v>-1633</v>
      </c>
      <c r="Q32" s="27">
        <f t="shared" si="1"/>
        <v>-380</v>
      </c>
      <c r="R32" s="27">
        <f t="shared" si="2"/>
        <v>260</v>
      </c>
      <c r="S32" s="4"/>
      <c r="V32" s="50"/>
    </row>
    <row r="33" spans="1:22" x14ac:dyDescent="0.2">
      <c r="A33" s="18" t="s">
        <v>12</v>
      </c>
      <c r="B33" s="16">
        <f>SUM(B25:B31)</f>
        <v>118826</v>
      </c>
      <c r="C33" s="16">
        <f>SUM(C25:C31)</f>
        <v>140739</v>
      </c>
      <c r="D33" s="16">
        <f>SUM(D25:D31)</f>
        <v>163647</v>
      </c>
      <c r="E33" s="16">
        <f>SUM(E25:E31)</f>
        <v>153050</v>
      </c>
      <c r="F33" s="16">
        <f t="shared" ref="F33:O33" si="5">SUM(F25:F32)</f>
        <v>183223</v>
      </c>
      <c r="G33" s="16">
        <f t="shared" si="5"/>
        <v>212084</v>
      </c>
      <c r="H33" s="16">
        <f t="shared" si="5"/>
        <v>245867</v>
      </c>
      <c r="I33" s="16">
        <f t="shared" si="5"/>
        <v>256304</v>
      </c>
      <c r="J33" s="16">
        <f t="shared" si="5"/>
        <v>246052</v>
      </c>
      <c r="K33" s="16">
        <f t="shared" si="5"/>
        <v>253948</v>
      </c>
      <c r="L33" s="16">
        <f t="shared" si="5"/>
        <v>233457</v>
      </c>
      <c r="M33" s="16">
        <f t="shared" si="5"/>
        <v>271217</v>
      </c>
      <c r="N33" s="16">
        <f t="shared" si="5"/>
        <v>258413</v>
      </c>
      <c r="O33" s="16">
        <f t="shared" si="5"/>
        <v>275675</v>
      </c>
      <c r="P33" s="105">
        <f t="shared" si="0"/>
        <v>42218</v>
      </c>
      <c r="Q33" s="77">
        <f t="shared" si="1"/>
        <v>4458</v>
      </c>
      <c r="R33" s="77">
        <f t="shared" si="2"/>
        <v>17262</v>
      </c>
      <c r="S33" s="45" t="s">
        <v>13</v>
      </c>
      <c r="T33" s="57"/>
      <c r="U33" s="57"/>
      <c r="V33" s="31"/>
    </row>
    <row r="34" spans="1:22" x14ac:dyDescent="0.2">
      <c r="A34" s="81" t="s">
        <v>143</v>
      </c>
      <c r="B34" s="29"/>
      <c r="C34" s="29"/>
      <c r="D34" s="29"/>
      <c r="E34" s="29"/>
      <c r="F34" s="29"/>
      <c r="G34" s="29"/>
      <c r="H34" s="30">
        <v>0</v>
      </c>
      <c r="I34" s="30">
        <v>0</v>
      </c>
      <c r="J34" s="74">
        <v>0</v>
      </c>
      <c r="K34" s="74">
        <v>3000</v>
      </c>
      <c r="L34" s="74">
        <v>3839</v>
      </c>
      <c r="M34" s="74">
        <v>3200</v>
      </c>
      <c r="N34" s="74">
        <v>3200</v>
      </c>
      <c r="O34" s="74">
        <v>3200</v>
      </c>
      <c r="P34" s="49">
        <f t="shared" si="0"/>
        <v>-639</v>
      </c>
      <c r="Q34" s="27">
        <f t="shared" si="1"/>
        <v>0</v>
      </c>
      <c r="R34" s="27">
        <f t="shared" si="2"/>
        <v>0</v>
      </c>
      <c r="S34" s="24"/>
      <c r="T34" s="82"/>
      <c r="U34" s="82"/>
      <c r="V34" s="72" t="s">
        <v>13</v>
      </c>
    </row>
    <row r="35" spans="1:22" x14ac:dyDescent="0.2">
      <c r="A35" s="25" t="s">
        <v>20</v>
      </c>
      <c r="B35" s="3">
        <v>2721</v>
      </c>
      <c r="C35" s="3">
        <v>3861</v>
      </c>
      <c r="D35" s="3">
        <v>4550</v>
      </c>
      <c r="E35" s="3">
        <v>1676</v>
      </c>
      <c r="F35" s="3">
        <v>2521</v>
      </c>
      <c r="G35" s="3">
        <v>1664</v>
      </c>
      <c r="H35" s="3">
        <v>4657</v>
      </c>
      <c r="I35" s="3">
        <v>4100</v>
      </c>
      <c r="J35" s="2">
        <v>3191</v>
      </c>
      <c r="K35" s="2">
        <v>3100</v>
      </c>
      <c r="L35" s="2">
        <v>2026</v>
      </c>
      <c r="M35" s="2">
        <v>2400</v>
      </c>
      <c r="N35" s="2">
        <v>2150</v>
      </c>
      <c r="O35" s="2">
        <v>2650</v>
      </c>
      <c r="P35" s="49">
        <f t="shared" si="0"/>
        <v>624</v>
      </c>
      <c r="Q35" s="27">
        <f t="shared" si="1"/>
        <v>250</v>
      </c>
      <c r="R35" s="27">
        <f t="shared" si="2"/>
        <v>500</v>
      </c>
      <c r="S35" s="22" t="s">
        <v>13</v>
      </c>
      <c r="T35" s="8" t="s">
        <v>49</v>
      </c>
      <c r="U35" t="s">
        <v>55</v>
      </c>
      <c r="V35" s="59" t="s">
        <v>13</v>
      </c>
    </row>
    <row r="36" spans="1:22" ht="23.25" customHeight="1" x14ac:dyDescent="0.2">
      <c r="A36" s="100" t="s">
        <v>151</v>
      </c>
      <c r="B36" s="3">
        <v>26218</v>
      </c>
      <c r="C36" s="3">
        <v>34600</v>
      </c>
      <c r="D36" s="3">
        <v>39600</v>
      </c>
      <c r="E36" s="3">
        <v>30755</v>
      </c>
      <c r="F36" s="3">
        <v>32271</v>
      </c>
      <c r="G36" s="3">
        <v>33044</v>
      </c>
      <c r="H36" s="3">
        <v>32712</v>
      </c>
      <c r="I36" s="3">
        <v>47180</v>
      </c>
      <c r="J36" s="27">
        <v>48168</v>
      </c>
      <c r="K36" s="27">
        <v>49750</v>
      </c>
      <c r="L36" s="27">
        <v>40030</v>
      </c>
      <c r="M36" s="27">
        <v>45750</v>
      </c>
      <c r="N36" s="27">
        <v>47000</v>
      </c>
      <c r="O36" s="27">
        <v>45750</v>
      </c>
      <c r="P36" s="49">
        <f t="shared" si="0"/>
        <v>5720</v>
      </c>
      <c r="Q36" s="27">
        <f t="shared" si="1"/>
        <v>0</v>
      </c>
      <c r="R36" s="27">
        <f t="shared" si="2"/>
        <v>-1250</v>
      </c>
      <c r="S36" s="22" t="s">
        <v>13</v>
      </c>
      <c r="T36" s="8" t="s">
        <v>50</v>
      </c>
      <c r="U36" t="s">
        <v>54</v>
      </c>
      <c r="V36" s="23" t="s">
        <v>13</v>
      </c>
    </row>
    <row r="37" spans="1:22" x14ac:dyDescent="0.2">
      <c r="A37" s="25" t="s">
        <v>21</v>
      </c>
      <c r="B37" s="3">
        <v>3305</v>
      </c>
      <c r="C37" s="3">
        <v>3808</v>
      </c>
      <c r="D37" s="3">
        <v>3000</v>
      </c>
      <c r="E37" s="3">
        <v>3851</v>
      </c>
      <c r="F37" s="3">
        <v>3220</v>
      </c>
      <c r="G37" s="3">
        <v>3309</v>
      </c>
      <c r="H37" s="3">
        <v>3932</v>
      </c>
      <c r="I37" s="3">
        <v>3200</v>
      </c>
      <c r="J37" s="2">
        <v>3888</v>
      </c>
      <c r="K37" s="2">
        <v>3200</v>
      </c>
      <c r="L37" s="2">
        <v>4866</v>
      </c>
      <c r="M37" s="2">
        <v>3200</v>
      </c>
      <c r="N37" s="2">
        <v>4000</v>
      </c>
      <c r="O37" s="2">
        <v>3200</v>
      </c>
      <c r="P37" s="49">
        <f t="shared" si="0"/>
        <v>-1666</v>
      </c>
      <c r="Q37" s="27">
        <f t="shared" si="1"/>
        <v>0</v>
      </c>
      <c r="R37" s="27">
        <f t="shared" si="2"/>
        <v>-800</v>
      </c>
      <c r="S37" s="4"/>
      <c r="V37" s="50"/>
    </row>
    <row r="38" spans="1:22" x14ac:dyDescent="0.2">
      <c r="A38" s="25" t="s">
        <v>22</v>
      </c>
      <c r="B38" s="3">
        <v>2000</v>
      </c>
      <c r="C38" s="3">
        <v>2000</v>
      </c>
      <c r="D38" s="3">
        <v>2000</v>
      </c>
      <c r="E38" s="3">
        <v>2000</v>
      </c>
      <c r="F38" s="3">
        <v>2200</v>
      </c>
      <c r="G38" s="3">
        <v>2200</v>
      </c>
      <c r="H38" s="3">
        <v>1548</v>
      </c>
      <c r="I38" s="3">
        <v>1700</v>
      </c>
      <c r="J38" s="2">
        <v>1121</v>
      </c>
      <c r="K38" s="2">
        <v>1400</v>
      </c>
      <c r="L38" s="2">
        <v>905</v>
      </c>
      <c r="M38" s="2">
        <v>1400</v>
      </c>
      <c r="N38" s="2">
        <v>1400</v>
      </c>
      <c r="O38" s="2">
        <v>1400</v>
      </c>
      <c r="P38" s="49">
        <f t="shared" si="0"/>
        <v>495</v>
      </c>
      <c r="Q38" s="27">
        <f t="shared" si="1"/>
        <v>0</v>
      </c>
      <c r="R38" s="27">
        <f t="shared" si="2"/>
        <v>0</v>
      </c>
      <c r="S38" s="4"/>
      <c r="V38" s="50"/>
    </row>
    <row r="39" spans="1:22" ht="38.25" customHeight="1" x14ac:dyDescent="0.2">
      <c r="A39" s="25" t="s">
        <v>88</v>
      </c>
      <c r="B39" s="3">
        <v>17036</v>
      </c>
      <c r="C39" s="3">
        <v>15967</v>
      </c>
      <c r="D39" s="3">
        <v>19200</v>
      </c>
      <c r="E39" s="3">
        <v>15552</v>
      </c>
      <c r="F39" s="3">
        <v>17917</v>
      </c>
      <c r="G39" s="3">
        <v>10972</v>
      </c>
      <c r="H39" s="83">
        <v>12187</v>
      </c>
      <c r="I39" s="3">
        <v>6400</v>
      </c>
      <c r="J39" s="2">
        <v>5910</v>
      </c>
      <c r="K39" s="2">
        <v>4400</v>
      </c>
      <c r="L39" s="2">
        <v>2377</v>
      </c>
      <c r="M39" s="2">
        <v>4300</v>
      </c>
      <c r="N39" s="2">
        <v>3030</v>
      </c>
      <c r="O39" s="78">
        <v>12300</v>
      </c>
      <c r="P39" s="49">
        <f t="shared" si="0"/>
        <v>9923</v>
      </c>
      <c r="Q39" s="27">
        <f t="shared" si="1"/>
        <v>8000</v>
      </c>
      <c r="R39" s="78">
        <f t="shared" si="2"/>
        <v>9270</v>
      </c>
      <c r="S39" s="22" t="s">
        <v>13</v>
      </c>
      <c r="V39" s="23" t="s">
        <v>168</v>
      </c>
    </row>
    <row r="40" spans="1:22" x14ac:dyDescent="0.2">
      <c r="A40" s="25" t="s">
        <v>23</v>
      </c>
      <c r="B40" s="3">
        <v>5428</v>
      </c>
      <c r="C40" s="3">
        <v>6240</v>
      </c>
      <c r="D40" s="3">
        <v>9450</v>
      </c>
      <c r="E40" s="3">
        <v>8755</v>
      </c>
      <c r="F40" s="3">
        <v>4523</v>
      </c>
      <c r="G40" s="3">
        <v>3975</v>
      </c>
      <c r="H40" s="3">
        <v>4622</v>
      </c>
      <c r="I40" s="3">
        <v>4510</v>
      </c>
      <c r="J40" s="2">
        <v>6273</v>
      </c>
      <c r="K40" s="2">
        <v>5200</v>
      </c>
      <c r="L40" s="2">
        <v>5914</v>
      </c>
      <c r="M40" s="2">
        <v>5200</v>
      </c>
      <c r="N40" s="2">
        <v>6200</v>
      </c>
      <c r="O40" s="2">
        <v>5200</v>
      </c>
      <c r="P40" s="49">
        <f t="shared" si="0"/>
        <v>-714</v>
      </c>
      <c r="Q40" s="27">
        <f t="shared" si="1"/>
        <v>0</v>
      </c>
      <c r="R40" s="27">
        <f t="shared" si="2"/>
        <v>-1000</v>
      </c>
      <c r="S40" s="4"/>
      <c r="V40" s="23" t="s">
        <v>13</v>
      </c>
    </row>
    <row r="41" spans="1:22" ht="22.5" x14ac:dyDescent="0.2">
      <c r="A41" s="25" t="s">
        <v>89</v>
      </c>
      <c r="B41" s="3">
        <v>2128</v>
      </c>
      <c r="C41" s="3">
        <v>0</v>
      </c>
      <c r="D41" s="3">
        <v>2300</v>
      </c>
      <c r="E41" s="3">
        <v>1836</v>
      </c>
      <c r="F41" s="3">
        <v>312</v>
      </c>
      <c r="G41" s="3">
        <v>0</v>
      </c>
      <c r="H41" s="3">
        <v>229</v>
      </c>
      <c r="I41" s="3">
        <v>300</v>
      </c>
      <c r="J41" s="2">
        <v>206</v>
      </c>
      <c r="K41" s="2">
        <v>300</v>
      </c>
      <c r="L41" s="2">
        <v>275</v>
      </c>
      <c r="M41" s="2">
        <v>350</v>
      </c>
      <c r="N41" s="2">
        <v>275</v>
      </c>
      <c r="O41" s="2">
        <v>350</v>
      </c>
      <c r="P41" s="49">
        <f t="shared" si="0"/>
        <v>75</v>
      </c>
      <c r="Q41" s="27">
        <f t="shared" si="1"/>
        <v>0</v>
      </c>
      <c r="R41" s="27">
        <f t="shared" si="2"/>
        <v>75</v>
      </c>
      <c r="S41" s="4"/>
      <c r="V41" s="50"/>
    </row>
    <row r="42" spans="1:22" ht="24.75" customHeight="1" x14ac:dyDescent="0.2">
      <c r="A42" s="25" t="s">
        <v>132</v>
      </c>
      <c r="B42" s="3">
        <v>326</v>
      </c>
      <c r="C42" s="3">
        <v>864</v>
      </c>
      <c r="D42" s="3">
        <v>800</v>
      </c>
      <c r="E42" s="3">
        <v>805</v>
      </c>
      <c r="F42" s="3">
        <v>365</v>
      </c>
      <c r="G42" s="3">
        <v>737</v>
      </c>
      <c r="H42" s="3">
        <v>570</v>
      </c>
      <c r="I42" s="3">
        <v>1200</v>
      </c>
      <c r="J42" s="2">
        <v>403</v>
      </c>
      <c r="K42" s="27">
        <v>975</v>
      </c>
      <c r="L42" s="27">
        <v>718</v>
      </c>
      <c r="M42" s="27">
        <v>975</v>
      </c>
      <c r="N42" s="27">
        <v>1180</v>
      </c>
      <c r="O42" s="27">
        <v>1175</v>
      </c>
      <c r="P42" s="49">
        <f t="shared" si="0"/>
        <v>457</v>
      </c>
      <c r="Q42" s="27">
        <f t="shared" si="1"/>
        <v>200</v>
      </c>
      <c r="R42" s="27">
        <f t="shared" si="2"/>
        <v>-5</v>
      </c>
      <c r="S42" s="33" t="s">
        <v>69</v>
      </c>
      <c r="V42" s="4" t="s">
        <v>13</v>
      </c>
    </row>
    <row r="43" spans="1:22" ht="24.75" customHeight="1" x14ac:dyDescent="0.2">
      <c r="A43" s="25" t="s">
        <v>139</v>
      </c>
      <c r="B43" s="3">
        <v>742</v>
      </c>
      <c r="C43" s="3">
        <v>1998</v>
      </c>
      <c r="D43" s="3">
        <v>1600</v>
      </c>
      <c r="E43" s="3">
        <v>1312</v>
      </c>
      <c r="F43" s="3">
        <v>2471</v>
      </c>
      <c r="G43" s="3">
        <v>1948</v>
      </c>
      <c r="H43" s="3">
        <v>2137</v>
      </c>
      <c r="I43" s="3">
        <v>2850</v>
      </c>
      <c r="J43" s="2">
        <v>790</v>
      </c>
      <c r="K43" s="2">
        <v>3200</v>
      </c>
      <c r="L43" s="2">
        <v>2167</v>
      </c>
      <c r="M43" s="2">
        <v>3000</v>
      </c>
      <c r="N43" s="2">
        <v>1900</v>
      </c>
      <c r="O43" s="2">
        <v>3000</v>
      </c>
      <c r="P43" s="49">
        <f t="shared" si="0"/>
        <v>833</v>
      </c>
      <c r="Q43" s="27">
        <f t="shared" si="1"/>
        <v>0</v>
      </c>
      <c r="R43" s="27">
        <f t="shared" si="2"/>
        <v>1100</v>
      </c>
      <c r="V43" s="23" t="s">
        <v>13</v>
      </c>
    </row>
    <row r="44" spans="1:22" ht="25.5" customHeight="1" x14ac:dyDescent="0.2">
      <c r="A44" s="25" t="s">
        <v>90</v>
      </c>
      <c r="B44" s="3">
        <v>1964</v>
      </c>
      <c r="C44" s="3">
        <v>2070</v>
      </c>
      <c r="D44" s="3">
        <v>7200</v>
      </c>
      <c r="E44" s="3">
        <v>7082</v>
      </c>
      <c r="F44" s="3">
        <v>6783</v>
      </c>
      <c r="G44" s="3">
        <v>5499</v>
      </c>
      <c r="H44" s="3">
        <v>5238</v>
      </c>
      <c r="I44" s="3">
        <v>6550</v>
      </c>
      <c r="J44" s="2">
        <v>6299</v>
      </c>
      <c r="K44" s="2">
        <v>5700</v>
      </c>
      <c r="L44" s="27">
        <v>13645</v>
      </c>
      <c r="M44" s="2">
        <v>5800</v>
      </c>
      <c r="N44" s="2">
        <v>5530</v>
      </c>
      <c r="O44" s="2">
        <v>5800</v>
      </c>
      <c r="P44" s="49">
        <f t="shared" si="0"/>
        <v>-7845</v>
      </c>
      <c r="Q44" s="27">
        <f t="shared" si="1"/>
        <v>0</v>
      </c>
      <c r="R44" s="27">
        <f t="shared" si="2"/>
        <v>270</v>
      </c>
      <c r="S44" s="23" t="s">
        <v>13</v>
      </c>
      <c r="V44" s="4" t="s">
        <v>13</v>
      </c>
    </row>
    <row r="45" spans="1:22" ht="25.5" customHeight="1" x14ac:dyDescent="0.2">
      <c r="A45" s="25" t="s">
        <v>24</v>
      </c>
      <c r="B45" s="3">
        <v>3565</v>
      </c>
      <c r="C45" s="3">
        <v>1454</v>
      </c>
      <c r="D45" s="3">
        <v>2850</v>
      </c>
      <c r="E45" s="3">
        <v>2513</v>
      </c>
      <c r="F45" s="3">
        <v>1223</v>
      </c>
      <c r="G45" s="3">
        <v>440</v>
      </c>
      <c r="H45" s="3">
        <v>1430</v>
      </c>
      <c r="I45" s="3">
        <v>10500</v>
      </c>
      <c r="J45" s="2">
        <v>10853</v>
      </c>
      <c r="K45" s="27">
        <v>11200</v>
      </c>
      <c r="L45" s="27">
        <v>10568</v>
      </c>
      <c r="M45" s="27">
        <v>11200</v>
      </c>
      <c r="N45" s="27">
        <v>10728</v>
      </c>
      <c r="O45" s="27">
        <v>11200</v>
      </c>
      <c r="P45" s="49">
        <f t="shared" si="0"/>
        <v>632</v>
      </c>
      <c r="Q45" s="27">
        <f t="shared" si="1"/>
        <v>0</v>
      </c>
      <c r="R45" s="27">
        <f t="shared" si="2"/>
        <v>472</v>
      </c>
      <c r="S45" s="4" t="s">
        <v>13</v>
      </c>
      <c r="V45" s="23" t="s">
        <v>13</v>
      </c>
    </row>
    <row r="46" spans="1:22" x14ac:dyDescent="0.2">
      <c r="A46" s="18" t="s">
        <v>12</v>
      </c>
      <c r="B46" s="16">
        <f t="shared" ref="B46:J46" si="6">SUM(B35:B45)</f>
        <v>65433</v>
      </c>
      <c r="C46" s="16">
        <f t="shared" si="6"/>
        <v>72862</v>
      </c>
      <c r="D46" s="16">
        <f t="shared" si="6"/>
        <v>92550</v>
      </c>
      <c r="E46" s="16">
        <f t="shared" si="6"/>
        <v>76137</v>
      </c>
      <c r="F46" s="16">
        <f t="shared" si="6"/>
        <v>73806</v>
      </c>
      <c r="G46" s="16">
        <f t="shared" si="6"/>
        <v>63788</v>
      </c>
      <c r="H46" s="16">
        <f t="shared" si="6"/>
        <v>69262</v>
      </c>
      <c r="I46" s="16">
        <f t="shared" si="6"/>
        <v>88490</v>
      </c>
      <c r="J46" s="16">
        <f t="shared" si="6"/>
        <v>87102</v>
      </c>
      <c r="K46" s="16">
        <f>SUM(K34:K45)</f>
        <v>91425</v>
      </c>
      <c r="L46" s="16">
        <f>SUM(L34:L45)</f>
        <v>87330</v>
      </c>
      <c r="M46" s="16">
        <f>SUM(M34:M45)</f>
        <v>86775</v>
      </c>
      <c r="N46" s="16">
        <f t="shared" ref="N46:O46" si="7">SUM(N34:N45)</f>
        <v>86593</v>
      </c>
      <c r="O46" s="16">
        <f t="shared" si="7"/>
        <v>95225</v>
      </c>
      <c r="P46" s="105">
        <f t="shared" si="0"/>
        <v>7895</v>
      </c>
      <c r="Q46" s="77">
        <f t="shared" si="1"/>
        <v>8450</v>
      </c>
      <c r="R46" s="77">
        <f t="shared" si="2"/>
        <v>8632</v>
      </c>
      <c r="S46" s="17"/>
      <c r="V46" s="58"/>
    </row>
    <row r="47" spans="1:22" ht="22.5" x14ac:dyDescent="0.2">
      <c r="A47" s="25" t="s">
        <v>91</v>
      </c>
      <c r="B47" s="3">
        <v>16473</v>
      </c>
      <c r="C47" s="3">
        <v>12004</v>
      </c>
      <c r="D47" s="3">
        <v>21879</v>
      </c>
      <c r="E47" s="3">
        <v>12157</v>
      </c>
      <c r="F47" s="3">
        <v>13257</v>
      </c>
      <c r="G47" s="3">
        <v>13277</v>
      </c>
      <c r="H47" s="3">
        <v>11373</v>
      </c>
      <c r="I47" s="3">
        <v>14128</v>
      </c>
      <c r="J47" s="2">
        <v>11805</v>
      </c>
      <c r="K47" s="2">
        <v>14218</v>
      </c>
      <c r="L47" s="2">
        <v>11715</v>
      </c>
      <c r="M47" s="2">
        <v>14218</v>
      </c>
      <c r="N47" s="2">
        <v>11715</v>
      </c>
      <c r="O47" s="2">
        <v>14218</v>
      </c>
      <c r="P47" s="49">
        <f t="shared" si="0"/>
        <v>2503</v>
      </c>
      <c r="Q47" s="27">
        <f t="shared" si="1"/>
        <v>0</v>
      </c>
      <c r="R47" s="27">
        <f t="shared" si="2"/>
        <v>2503</v>
      </c>
      <c r="S47" s="4"/>
      <c r="V47" s="50"/>
    </row>
    <row r="48" spans="1:22" ht="22.5" x14ac:dyDescent="0.2">
      <c r="A48" s="25" t="s">
        <v>126</v>
      </c>
      <c r="B48" s="3">
        <v>40767</v>
      </c>
      <c r="C48" s="3">
        <v>40767</v>
      </c>
      <c r="D48" s="3">
        <v>42806</v>
      </c>
      <c r="E48" s="3">
        <v>42806</v>
      </c>
      <c r="F48" s="3">
        <v>44947</v>
      </c>
      <c r="G48" s="3">
        <v>49442</v>
      </c>
      <c r="H48" s="3">
        <v>49442</v>
      </c>
      <c r="I48" s="3">
        <v>49532</v>
      </c>
      <c r="J48" s="2">
        <v>49532</v>
      </c>
      <c r="K48" s="2">
        <v>48541</v>
      </c>
      <c r="L48" s="2">
        <v>48541</v>
      </c>
      <c r="M48" s="2">
        <v>48541</v>
      </c>
      <c r="N48" s="2">
        <v>48541</v>
      </c>
      <c r="O48" s="2">
        <v>48541</v>
      </c>
      <c r="P48" s="49">
        <f t="shared" si="0"/>
        <v>0</v>
      </c>
      <c r="Q48" s="27">
        <f t="shared" si="1"/>
        <v>0</v>
      </c>
      <c r="R48" s="27">
        <f t="shared" si="2"/>
        <v>0</v>
      </c>
      <c r="S48" s="4"/>
      <c r="V48" s="50"/>
    </row>
    <row r="49" spans="1:22" ht="25.5" customHeight="1" x14ac:dyDescent="0.2">
      <c r="A49" s="25" t="s">
        <v>92</v>
      </c>
      <c r="B49" s="3">
        <v>8670</v>
      </c>
      <c r="C49" s="3">
        <v>9858</v>
      </c>
      <c r="D49" s="3">
        <v>9600</v>
      </c>
      <c r="E49" s="3">
        <v>10076</v>
      </c>
      <c r="F49" s="3">
        <v>13157</v>
      </c>
      <c r="G49" s="3">
        <v>16802</v>
      </c>
      <c r="H49" s="83">
        <v>9146</v>
      </c>
      <c r="I49" s="3">
        <v>2100</v>
      </c>
      <c r="J49" s="2">
        <v>2135</v>
      </c>
      <c r="K49" s="2">
        <v>2370</v>
      </c>
      <c r="L49" s="2">
        <v>2370</v>
      </c>
      <c r="M49" s="2">
        <v>2400</v>
      </c>
      <c r="N49" s="2">
        <v>2450</v>
      </c>
      <c r="O49" s="2">
        <v>2400</v>
      </c>
      <c r="P49" s="49">
        <f t="shared" si="0"/>
        <v>30</v>
      </c>
      <c r="Q49" s="27">
        <f t="shared" si="1"/>
        <v>0</v>
      </c>
      <c r="R49" s="27">
        <f t="shared" si="2"/>
        <v>-50</v>
      </c>
      <c r="S49" s="28" t="s">
        <v>70</v>
      </c>
      <c r="V49" s="23" t="s">
        <v>13</v>
      </c>
    </row>
    <row r="50" spans="1:22" ht="14.25" customHeight="1" x14ac:dyDescent="0.2">
      <c r="A50" s="25" t="s">
        <v>98</v>
      </c>
      <c r="B50" s="3">
        <v>587</v>
      </c>
      <c r="C50" s="3">
        <v>1302</v>
      </c>
      <c r="D50" s="3">
        <v>1660</v>
      </c>
      <c r="E50" s="3">
        <v>1653</v>
      </c>
      <c r="F50" s="3">
        <v>1589</v>
      </c>
      <c r="G50" s="3">
        <v>1043</v>
      </c>
      <c r="H50" s="3">
        <v>2444</v>
      </c>
      <c r="I50" s="3">
        <v>3360</v>
      </c>
      <c r="J50" s="2">
        <v>3217</v>
      </c>
      <c r="K50" s="2">
        <v>3360</v>
      </c>
      <c r="L50" s="2">
        <v>3625</v>
      </c>
      <c r="M50" s="2">
        <v>3420</v>
      </c>
      <c r="N50" s="2">
        <v>3215</v>
      </c>
      <c r="O50" s="2">
        <v>3600</v>
      </c>
      <c r="P50" s="49">
        <f t="shared" si="0"/>
        <v>-25</v>
      </c>
      <c r="Q50" s="27">
        <f t="shared" si="1"/>
        <v>180</v>
      </c>
      <c r="R50" s="27">
        <f t="shared" si="2"/>
        <v>385</v>
      </c>
      <c r="S50" s="24" t="s">
        <v>63</v>
      </c>
      <c r="V50" s="59" t="s">
        <v>13</v>
      </c>
    </row>
    <row r="51" spans="1:22" x14ac:dyDescent="0.2">
      <c r="A51" s="25" t="s">
        <v>25</v>
      </c>
      <c r="B51" s="3">
        <v>1017</v>
      </c>
      <c r="C51" s="3">
        <v>1547</v>
      </c>
      <c r="D51" s="3">
        <v>2250</v>
      </c>
      <c r="E51" s="3">
        <v>2993</v>
      </c>
      <c r="F51" s="3">
        <v>576</v>
      </c>
      <c r="G51" s="3">
        <v>251</v>
      </c>
      <c r="H51" s="3">
        <v>1559</v>
      </c>
      <c r="I51" s="3">
        <v>1900</v>
      </c>
      <c r="J51" s="3">
        <v>601</v>
      </c>
      <c r="K51" s="3">
        <v>2150</v>
      </c>
      <c r="L51" s="2">
        <v>2246</v>
      </c>
      <c r="M51" s="2">
        <v>2250</v>
      </c>
      <c r="N51" s="2">
        <v>2640</v>
      </c>
      <c r="O51" s="2">
        <v>2250</v>
      </c>
      <c r="P51" s="49">
        <f t="shared" si="0"/>
        <v>4</v>
      </c>
      <c r="Q51" s="27">
        <f t="shared" si="1"/>
        <v>0</v>
      </c>
      <c r="R51" s="27">
        <f t="shared" si="2"/>
        <v>-390</v>
      </c>
      <c r="S51" s="22" t="s">
        <v>13</v>
      </c>
      <c r="T51" s="8" t="s">
        <v>49</v>
      </c>
      <c r="U51" t="s">
        <v>55</v>
      </c>
      <c r="V51" s="23" t="s">
        <v>13</v>
      </c>
    </row>
    <row r="52" spans="1:22" x14ac:dyDescent="0.2">
      <c r="A52" s="18" t="s">
        <v>12</v>
      </c>
      <c r="B52" s="16">
        <f t="shared" ref="B52:O52" si="8">SUM(B47:B51)</f>
        <v>67514</v>
      </c>
      <c r="C52" s="16">
        <f t="shared" si="8"/>
        <v>65478</v>
      </c>
      <c r="D52" s="16">
        <f t="shared" si="8"/>
        <v>78195</v>
      </c>
      <c r="E52" s="16">
        <f t="shared" si="8"/>
        <v>69685</v>
      </c>
      <c r="F52" s="16">
        <f t="shared" si="8"/>
        <v>73526</v>
      </c>
      <c r="G52" s="16">
        <f t="shared" si="8"/>
        <v>80815</v>
      </c>
      <c r="H52" s="16">
        <f t="shared" si="8"/>
        <v>73964</v>
      </c>
      <c r="I52" s="16">
        <f t="shared" si="8"/>
        <v>71020</v>
      </c>
      <c r="J52" s="16">
        <f t="shared" si="8"/>
        <v>67290</v>
      </c>
      <c r="K52" s="16">
        <f t="shared" si="8"/>
        <v>70639</v>
      </c>
      <c r="L52" s="16">
        <f t="shared" si="8"/>
        <v>68497</v>
      </c>
      <c r="M52" s="16">
        <f t="shared" si="8"/>
        <v>70829</v>
      </c>
      <c r="N52" s="16">
        <f t="shared" si="8"/>
        <v>68561</v>
      </c>
      <c r="O52" s="16">
        <f t="shared" si="8"/>
        <v>71009</v>
      </c>
      <c r="P52" s="105">
        <f t="shared" si="0"/>
        <v>2512</v>
      </c>
      <c r="Q52" s="77">
        <f t="shared" si="1"/>
        <v>180</v>
      </c>
      <c r="R52" s="77">
        <f t="shared" si="2"/>
        <v>2448</v>
      </c>
      <c r="S52" s="17"/>
      <c r="V52" s="58"/>
    </row>
    <row r="53" spans="1:22" ht="22.5" x14ac:dyDescent="0.2">
      <c r="A53" s="25" t="s">
        <v>93</v>
      </c>
      <c r="B53" s="3">
        <v>278</v>
      </c>
      <c r="C53" s="3">
        <v>935</v>
      </c>
      <c r="D53" s="3">
        <v>500</v>
      </c>
      <c r="E53" s="3">
        <v>500</v>
      </c>
      <c r="F53" s="3">
        <v>576</v>
      </c>
      <c r="G53" s="3">
        <v>560</v>
      </c>
      <c r="H53" s="83">
        <v>1175</v>
      </c>
      <c r="I53" s="3">
        <v>600</v>
      </c>
      <c r="J53" s="27">
        <v>623</v>
      </c>
      <c r="K53" s="2">
        <v>600</v>
      </c>
      <c r="L53" s="2">
        <v>842</v>
      </c>
      <c r="M53" s="2">
        <v>700</v>
      </c>
      <c r="N53" s="2">
        <v>400</v>
      </c>
      <c r="O53" s="2">
        <v>700</v>
      </c>
      <c r="P53" s="49">
        <f t="shared" si="0"/>
        <v>-142</v>
      </c>
      <c r="Q53" s="27">
        <f t="shared" si="1"/>
        <v>0</v>
      </c>
      <c r="R53" s="27">
        <f t="shared" si="2"/>
        <v>300</v>
      </c>
      <c r="S53" s="4"/>
      <c r="V53" s="79" t="s">
        <v>13</v>
      </c>
    </row>
    <row r="54" spans="1:22" hidden="1" x14ac:dyDescent="0.2">
      <c r="A54" s="25" t="s">
        <v>26</v>
      </c>
      <c r="B54" s="3">
        <v>123</v>
      </c>
      <c r="C54" s="3">
        <v>0</v>
      </c>
      <c r="D54" s="3">
        <v>150</v>
      </c>
      <c r="E54" s="3">
        <v>52</v>
      </c>
      <c r="F54" s="3">
        <v>0</v>
      </c>
      <c r="G54" s="3">
        <v>0</v>
      </c>
      <c r="H54" s="3">
        <v>0</v>
      </c>
      <c r="I54" s="3"/>
      <c r="J54" s="2"/>
      <c r="K54" s="2"/>
      <c r="L54" s="2"/>
      <c r="M54" s="2"/>
      <c r="N54" s="2"/>
      <c r="O54" s="2"/>
      <c r="P54" s="49">
        <f t="shared" si="0"/>
        <v>0</v>
      </c>
      <c r="Q54" s="27">
        <f t="shared" si="1"/>
        <v>0</v>
      </c>
      <c r="R54" s="27">
        <f t="shared" si="2"/>
        <v>0</v>
      </c>
      <c r="S54" s="4" t="s">
        <v>61</v>
      </c>
      <c r="V54" s="50"/>
    </row>
    <row r="55" spans="1:22" x14ac:dyDescent="0.2">
      <c r="A55" s="25" t="s">
        <v>27</v>
      </c>
      <c r="B55" s="3">
        <v>2992</v>
      </c>
      <c r="C55" s="3">
        <v>3111</v>
      </c>
      <c r="D55" s="3">
        <v>3700</v>
      </c>
      <c r="E55" s="3">
        <v>3624</v>
      </c>
      <c r="F55" s="3">
        <v>3700</v>
      </c>
      <c r="G55" s="3">
        <v>4071</v>
      </c>
      <c r="H55" s="3">
        <v>4236</v>
      </c>
      <c r="I55" s="3">
        <v>4900</v>
      </c>
      <c r="J55" s="2">
        <v>3920</v>
      </c>
      <c r="K55" s="2">
        <v>5100</v>
      </c>
      <c r="L55" s="2">
        <v>5360</v>
      </c>
      <c r="M55" s="2">
        <v>5100</v>
      </c>
      <c r="N55" s="2">
        <v>4450</v>
      </c>
      <c r="O55" s="2">
        <v>5100</v>
      </c>
      <c r="P55" s="49">
        <f t="shared" si="0"/>
        <v>-260</v>
      </c>
      <c r="Q55" s="27">
        <f t="shared" si="1"/>
        <v>0</v>
      </c>
      <c r="R55" s="27">
        <f t="shared" si="2"/>
        <v>650</v>
      </c>
      <c r="S55" s="4"/>
      <c r="V55" s="50"/>
    </row>
    <row r="56" spans="1:22" x14ac:dyDescent="0.2">
      <c r="A56" s="25" t="s">
        <v>28</v>
      </c>
      <c r="B56" s="3">
        <v>329</v>
      </c>
      <c r="C56" s="3">
        <v>712</v>
      </c>
      <c r="D56" s="3">
        <v>500</v>
      </c>
      <c r="E56" s="3">
        <v>394</v>
      </c>
      <c r="F56" s="3">
        <v>431</v>
      </c>
      <c r="G56" s="3">
        <v>529</v>
      </c>
      <c r="H56" s="3">
        <v>667</v>
      </c>
      <c r="I56" s="3">
        <v>1100</v>
      </c>
      <c r="J56" s="2">
        <v>1104</v>
      </c>
      <c r="K56" s="27">
        <v>850</v>
      </c>
      <c r="L56" s="27">
        <v>582</v>
      </c>
      <c r="M56" s="27">
        <v>650</v>
      </c>
      <c r="N56" s="27">
        <v>515</v>
      </c>
      <c r="O56" s="27">
        <v>650</v>
      </c>
      <c r="P56" s="49">
        <f t="shared" si="0"/>
        <v>68</v>
      </c>
      <c r="Q56" s="27">
        <f t="shared" si="1"/>
        <v>0</v>
      </c>
      <c r="R56" s="27">
        <f t="shared" si="2"/>
        <v>135</v>
      </c>
      <c r="S56" s="4"/>
      <c r="V56" s="50" t="s">
        <v>13</v>
      </c>
    </row>
    <row r="57" spans="1:22" x14ac:dyDescent="0.2">
      <c r="A57" s="25" t="s">
        <v>29</v>
      </c>
      <c r="B57" s="3">
        <v>3609</v>
      </c>
      <c r="C57" s="3">
        <v>3720</v>
      </c>
      <c r="D57" s="3">
        <v>3625</v>
      </c>
      <c r="E57" s="3">
        <v>3231</v>
      </c>
      <c r="F57" s="3">
        <v>3578</v>
      </c>
      <c r="G57" s="3">
        <v>4444</v>
      </c>
      <c r="H57" s="3">
        <v>3360</v>
      </c>
      <c r="I57" s="3">
        <v>3700</v>
      </c>
      <c r="J57" s="2">
        <v>3849</v>
      </c>
      <c r="K57" s="2">
        <v>3900</v>
      </c>
      <c r="L57" s="2">
        <v>3610</v>
      </c>
      <c r="M57" s="2">
        <v>4100</v>
      </c>
      <c r="N57" s="2">
        <v>2975</v>
      </c>
      <c r="O57" s="2">
        <v>4100</v>
      </c>
      <c r="P57" s="49">
        <f t="shared" si="0"/>
        <v>490</v>
      </c>
      <c r="Q57" s="27">
        <f t="shared" si="1"/>
        <v>0</v>
      </c>
      <c r="R57" s="27">
        <f t="shared" si="2"/>
        <v>1125</v>
      </c>
      <c r="S57" s="4"/>
      <c r="V57" s="50"/>
    </row>
    <row r="58" spans="1:22" ht="33.75" x14ac:dyDescent="0.2">
      <c r="A58" s="25" t="s">
        <v>99</v>
      </c>
      <c r="B58" s="3">
        <v>3579</v>
      </c>
      <c r="C58" s="3">
        <v>4471</v>
      </c>
      <c r="D58" s="3">
        <v>5200</v>
      </c>
      <c r="E58" s="3">
        <v>4909</v>
      </c>
      <c r="F58" s="3">
        <v>4744</v>
      </c>
      <c r="G58" s="3">
        <v>3580</v>
      </c>
      <c r="H58" s="3">
        <v>2815</v>
      </c>
      <c r="I58" s="3">
        <v>4400</v>
      </c>
      <c r="J58" s="2">
        <v>3158</v>
      </c>
      <c r="K58" s="27">
        <v>4500</v>
      </c>
      <c r="L58" s="27">
        <v>4879</v>
      </c>
      <c r="M58" s="27">
        <v>4000</v>
      </c>
      <c r="N58" s="27">
        <v>2770</v>
      </c>
      <c r="O58" s="27">
        <v>3800</v>
      </c>
      <c r="P58" s="49">
        <f t="shared" si="0"/>
        <v>-1079</v>
      </c>
      <c r="Q58" s="27">
        <f t="shared" si="1"/>
        <v>-200</v>
      </c>
      <c r="R58" s="27">
        <f t="shared" si="2"/>
        <v>1030</v>
      </c>
      <c r="S58" s="4"/>
      <c r="V58" s="50"/>
    </row>
    <row r="59" spans="1:22" ht="33.75" x14ac:dyDescent="0.2">
      <c r="A59" s="25" t="s">
        <v>100</v>
      </c>
      <c r="B59" s="3">
        <v>5328</v>
      </c>
      <c r="C59" s="3">
        <v>10060</v>
      </c>
      <c r="D59" s="3">
        <v>8000</v>
      </c>
      <c r="E59" s="3">
        <v>8812</v>
      </c>
      <c r="F59" s="3">
        <v>6949</v>
      </c>
      <c r="G59" s="3">
        <v>7064</v>
      </c>
      <c r="H59" s="83">
        <v>11641</v>
      </c>
      <c r="I59" s="3">
        <v>9500</v>
      </c>
      <c r="J59" s="27">
        <v>9294</v>
      </c>
      <c r="K59" s="27">
        <v>9000</v>
      </c>
      <c r="L59" s="27">
        <v>7681</v>
      </c>
      <c r="M59" s="27">
        <v>9000</v>
      </c>
      <c r="N59" s="27">
        <v>9360</v>
      </c>
      <c r="O59" s="27">
        <v>9000</v>
      </c>
      <c r="P59" s="49">
        <f t="shared" si="0"/>
        <v>1319</v>
      </c>
      <c r="Q59" s="27">
        <f t="shared" si="1"/>
        <v>0</v>
      </c>
      <c r="R59" s="27">
        <f t="shared" si="2"/>
        <v>-360</v>
      </c>
      <c r="S59" s="4"/>
      <c r="V59" s="79" t="s">
        <v>13</v>
      </c>
    </row>
    <row r="60" spans="1:22" ht="22.5" x14ac:dyDescent="0.2">
      <c r="A60" s="25" t="s">
        <v>101</v>
      </c>
      <c r="B60" s="3">
        <v>0</v>
      </c>
      <c r="C60" s="3">
        <v>0</v>
      </c>
      <c r="D60" s="3">
        <v>0</v>
      </c>
      <c r="E60" s="3">
        <v>0</v>
      </c>
      <c r="F60" s="3">
        <v>14999</v>
      </c>
      <c r="G60" s="3">
        <v>13488</v>
      </c>
      <c r="H60" s="3">
        <v>17452</v>
      </c>
      <c r="I60" s="3">
        <v>18800</v>
      </c>
      <c r="J60" s="27">
        <v>17350</v>
      </c>
      <c r="K60" s="27">
        <v>19200</v>
      </c>
      <c r="L60" s="27">
        <v>12807</v>
      </c>
      <c r="M60" s="27">
        <v>19300</v>
      </c>
      <c r="N60" s="27">
        <v>15000</v>
      </c>
      <c r="O60" s="27">
        <v>16800</v>
      </c>
      <c r="P60" s="49">
        <f t="shared" si="0"/>
        <v>3993</v>
      </c>
      <c r="Q60" s="27">
        <f t="shared" si="1"/>
        <v>-2500</v>
      </c>
      <c r="R60" s="27">
        <f t="shared" si="2"/>
        <v>1800</v>
      </c>
      <c r="S60" s="36" t="s">
        <v>82</v>
      </c>
      <c r="T60" s="8" t="s">
        <v>48</v>
      </c>
      <c r="U60" t="s">
        <v>53</v>
      </c>
      <c r="V60" s="23" t="s">
        <v>13</v>
      </c>
    </row>
    <row r="61" spans="1:22" x14ac:dyDescent="0.2">
      <c r="A61" s="25" t="s">
        <v>30</v>
      </c>
      <c r="B61" s="3">
        <v>4152</v>
      </c>
      <c r="C61" s="3">
        <v>3016</v>
      </c>
      <c r="D61" s="3">
        <v>3500</v>
      </c>
      <c r="E61" s="3">
        <v>3081</v>
      </c>
      <c r="F61" s="3">
        <v>3388</v>
      </c>
      <c r="G61" s="3">
        <v>4551</v>
      </c>
      <c r="H61" s="3">
        <v>2894</v>
      </c>
      <c r="I61" s="3">
        <v>3200</v>
      </c>
      <c r="J61" s="2">
        <v>3441</v>
      </c>
      <c r="K61" s="27">
        <v>3200</v>
      </c>
      <c r="L61" s="27">
        <v>3734</v>
      </c>
      <c r="M61" s="27">
        <v>3200</v>
      </c>
      <c r="N61" s="27">
        <v>3600</v>
      </c>
      <c r="O61" s="27">
        <v>3500</v>
      </c>
      <c r="P61" s="49">
        <f t="shared" si="0"/>
        <v>-234</v>
      </c>
      <c r="Q61" s="27">
        <f t="shared" si="1"/>
        <v>300</v>
      </c>
      <c r="R61" s="27">
        <f t="shared" si="2"/>
        <v>-100</v>
      </c>
      <c r="S61" s="28" t="s">
        <v>71</v>
      </c>
      <c r="V61" s="50"/>
    </row>
    <row r="62" spans="1:22" ht="15.75" customHeight="1" x14ac:dyDescent="0.2">
      <c r="A62" s="25" t="s">
        <v>31</v>
      </c>
      <c r="B62" s="3">
        <v>19987</v>
      </c>
      <c r="C62" s="3">
        <v>23082</v>
      </c>
      <c r="D62" s="3">
        <v>25400</v>
      </c>
      <c r="E62" s="3">
        <v>29996</v>
      </c>
      <c r="F62" s="3">
        <v>32949</v>
      </c>
      <c r="G62" s="3">
        <v>40464</v>
      </c>
      <c r="H62" s="3">
        <v>41112</v>
      </c>
      <c r="I62" s="3">
        <v>46560</v>
      </c>
      <c r="J62" s="2">
        <v>41211</v>
      </c>
      <c r="K62" s="2">
        <v>46560</v>
      </c>
      <c r="L62" s="2">
        <v>49545</v>
      </c>
      <c r="M62" s="2">
        <v>48500</v>
      </c>
      <c r="N62" s="2">
        <v>48380</v>
      </c>
      <c r="O62" s="2">
        <v>49000</v>
      </c>
      <c r="P62" s="49">
        <f t="shared" si="0"/>
        <v>-545</v>
      </c>
      <c r="Q62" s="27">
        <f t="shared" si="1"/>
        <v>500</v>
      </c>
      <c r="R62" s="27">
        <f t="shared" si="2"/>
        <v>620</v>
      </c>
      <c r="S62" s="33" t="s">
        <v>72</v>
      </c>
      <c r="T62" s="8" t="s">
        <v>51</v>
      </c>
      <c r="U62" t="s">
        <v>53</v>
      </c>
      <c r="V62" s="50"/>
    </row>
    <row r="63" spans="1:22" ht="14.25" customHeight="1" x14ac:dyDescent="0.2">
      <c r="A63" s="25" t="s">
        <v>65</v>
      </c>
      <c r="B63" s="3">
        <v>0</v>
      </c>
      <c r="C63" s="3">
        <v>640</v>
      </c>
      <c r="D63" s="3">
        <v>5500</v>
      </c>
      <c r="E63" s="3">
        <v>9741</v>
      </c>
      <c r="F63" s="3">
        <v>11704</v>
      </c>
      <c r="G63" s="3">
        <v>3405</v>
      </c>
      <c r="H63" s="3">
        <v>2406</v>
      </c>
      <c r="I63" s="3">
        <v>4100</v>
      </c>
      <c r="J63" s="2">
        <v>2531</v>
      </c>
      <c r="K63" s="2">
        <v>3900</v>
      </c>
      <c r="L63" s="2">
        <v>3361</v>
      </c>
      <c r="M63" s="2">
        <v>3000</v>
      </c>
      <c r="N63" s="2">
        <v>3220</v>
      </c>
      <c r="O63" s="2">
        <v>3000</v>
      </c>
      <c r="P63" s="49">
        <f t="shared" si="0"/>
        <v>-361</v>
      </c>
      <c r="Q63" s="27">
        <f t="shared" si="1"/>
        <v>0</v>
      </c>
      <c r="R63" s="27">
        <f t="shared" si="2"/>
        <v>-220</v>
      </c>
      <c r="S63" s="33" t="s">
        <v>66</v>
      </c>
      <c r="V63" s="50"/>
    </row>
    <row r="64" spans="1:22" ht="27" customHeight="1" x14ac:dyDescent="0.2">
      <c r="A64" s="25" t="s">
        <v>96</v>
      </c>
      <c r="B64" s="3">
        <v>136</v>
      </c>
      <c r="C64" s="3">
        <v>294</v>
      </c>
      <c r="D64" s="3">
        <v>350</v>
      </c>
      <c r="E64" s="3">
        <v>300</v>
      </c>
      <c r="F64" s="3">
        <v>283</v>
      </c>
      <c r="G64" s="3">
        <v>496</v>
      </c>
      <c r="H64" s="3">
        <v>340</v>
      </c>
      <c r="I64" s="3">
        <v>850</v>
      </c>
      <c r="J64" s="2">
        <v>1026</v>
      </c>
      <c r="K64" s="2">
        <v>650</v>
      </c>
      <c r="L64" s="2">
        <v>225</v>
      </c>
      <c r="M64" s="2">
        <v>650</v>
      </c>
      <c r="N64" s="2">
        <v>225</v>
      </c>
      <c r="O64" s="2">
        <v>650</v>
      </c>
      <c r="P64" s="49">
        <f t="shared" si="0"/>
        <v>425</v>
      </c>
      <c r="Q64" s="27">
        <f t="shared" si="1"/>
        <v>0</v>
      </c>
      <c r="R64" s="27">
        <f t="shared" si="2"/>
        <v>425</v>
      </c>
      <c r="S64" s="4" t="s">
        <v>13</v>
      </c>
      <c r="V64" s="50"/>
    </row>
    <row r="65" spans="1:22" ht="22.5" x14ac:dyDescent="0.2">
      <c r="A65" s="25" t="s">
        <v>97</v>
      </c>
      <c r="B65" s="3">
        <v>2241</v>
      </c>
      <c r="C65" s="3">
        <v>2048</v>
      </c>
      <c r="D65" s="3">
        <v>2450</v>
      </c>
      <c r="E65" s="3">
        <v>2214</v>
      </c>
      <c r="F65" s="3">
        <v>1701</v>
      </c>
      <c r="G65" s="3">
        <v>2594</v>
      </c>
      <c r="H65" s="3">
        <v>2429</v>
      </c>
      <c r="I65" s="3">
        <v>2700</v>
      </c>
      <c r="J65" s="2">
        <v>2613</v>
      </c>
      <c r="K65" s="2">
        <v>2850</v>
      </c>
      <c r="L65" s="2">
        <v>2467</v>
      </c>
      <c r="M65" s="2">
        <v>3125</v>
      </c>
      <c r="N65" s="2">
        <v>2865</v>
      </c>
      <c r="O65" s="2">
        <v>3125</v>
      </c>
      <c r="P65" s="49">
        <f t="shared" si="0"/>
        <v>658</v>
      </c>
      <c r="Q65" s="27">
        <f t="shared" si="1"/>
        <v>0</v>
      </c>
      <c r="R65" s="27">
        <f t="shared" si="2"/>
        <v>260</v>
      </c>
      <c r="S65" s="4" t="s">
        <v>13</v>
      </c>
      <c r="V65" s="50"/>
    </row>
    <row r="66" spans="1:22" ht="12.75" customHeight="1" x14ac:dyDescent="0.2">
      <c r="A66" s="25" t="s">
        <v>32</v>
      </c>
      <c r="B66" s="3">
        <v>999</v>
      </c>
      <c r="C66" s="3">
        <v>1256</v>
      </c>
      <c r="D66" s="3">
        <v>1100</v>
      </c>
      <c r="E66" s="3">
        <v>1137</v>
      </c>
      <c r="F66" s="3">
        <v>1707</v>
      </c>
      <c r="G66" s="3">
        <v>1734</v>
      </c>
      <c r="H66" s="3">
        <v>1227</v>
      </c>
      <c r="I66" s="3">
        <v>2700</v>
      </c>
      <c r="J66" s="2">
        <v>2767</v>
      </c>
      <c r="K66" s="2">
        <v>2200</v>
      </c>
      <c r="L66" s="2">
        <v>2086</v>
      </c>
      <c r="M66" s="2">
        <v>2200</v>
      </c>
      <c r="N66" s="2">
        <v>1965</v>
      </c>
      <c r="O66" s="2">
        <v>2200</v>
      </c>
      <c r="P66" s="49">
        <f t="shared" si="0"/>
        <v>114</v>
      </c>
      <c r="Q66" s="27">
        <f t="shared" si="1"/>
        <v>0</v>
      </c>
      <c r="R66" s="27">
        <f t="shared" si="2"/>
        <v>235</v>
      </c>
      <c r="S66" s="37" t="s">
        <v>83</v>
      </c>
      <c r="V66" s="23" t="s">
        <v>13</v>
      </c>
    </row>
    <row r="67" spans="1:22" ht="22.5" x14ac:dyDescent="0.2">
      <c r="A67" s="25" t="s">
        <v>136</v>
      </c>
      <c r="B67" s="3">
        <v>841</v>
      </c>
      <c r="C67" s="3">
        <v>1119</v>
      </c>
      <c r="D67" s="3">
        <v>1900</v>
      </c>
      <c r="E67" s="3">
        <v>1581</v>
      </c>
      <c r="F67" s="3">
        <v>887</v>
      </c>
      <c r="G67" s="3">
        <v>727</v>
      </c>
      <c r="H67" s="3">
        <v>1554</v>
      </c>
      <c r="I67" s="3">
        <v>1275</v>
      </c>
      <c r="J67" s="2">
        <v>832</v>
      </c>
      <c r="K67" s="2">
        <v>1700</v>
      </c>
      <c r="L67" s="2">
        <v>1226</v>
      </c>
      <c r="M67" s="2">
        <v>1600</v>
      </c>
      <c r="N67" s="2">
        <v>1350</v>
      </c>
      <c r="O67" s="2">
        <v>1750</v>
      </c>
      <c r="P67" s="49">
        <f t="shared" ref="P67:P113" si="9">SUM(O67-L67)</f>
        <v>524</v>
      </c>
      <c r="Q67" s="27">
        <f t="shared" ref="Q67:Q113" si="10">SUM(O67-M67)</f>
        <v>150</v>
      </c>
      <c r="R67" s="27">
        <f t="shared" ref="R67:R113" si="11">SUM(O67-N67)</f>
        <v>400</v>
      </c>
      <c r="S67" s="4"/>
      <c r="V67" s="50"/>
    </row>
    <row r="68" spans="1:22" ht="22.5" x14ac:dyDescent="0.2">
      <c r="A68" s="25" t="s">
        <v>102</v>
      </c>
      <c r="B68" s="3">
        <v>2959</v>
      </c>
      <c r="C68" s="3">
        <v>3991</v>
      </c>
      <c r="D68" s="3">
        <v>4000</v>
      </c>
      <c r="E68" s="3">
        <v>3539</v>
      </c>
      <c r="F68" s="3">
        <v>3903</v>
      </c>
      <c r="G68" s="3">
        <v>2448</v>
      </c>
      <c r="H68" s="3">
        <v>3656</v>
      </c>
      <c r="I68" s="3">
        <v>3200</v>
      </c>
      <c r="J68" s="2">
        <v>2223</v>
      </c>
      <c r="K68" s="27">
        <v>3700</v>
      </c>
      <c r="L68" s="27">
        <v>4282</v>
      </c>
      <c r="M68" s="27">
        <v>3800</v>
      </c>
      <c r="N68" s="27">
        <v>1115</v>
      </c>
      <c r="O68" s="27">
        <v>3800</v>
      </c>
      <c r="P68" s="49">
        <f t="shared" si="9"/>
        <v>-482</v>
      </c>
      <c r="Q68" s="27">
        <f t="shared" si="10"/>
        <v>0</v>
      </c>
      <c r="R68" s="27">
        <f t="shared" si="11"/>
        <v>2685</v>
      </c>
      <c r="S68" s="4"/>
      <c r="V68" s="50"/>
    </row>
    <row r="69" spans="1:22" ht="22.5" x14ac:dyDescent="0.2">
      <c r="A69" s="25" t="s">
        <v>103</v>
      </c>
      <c r="B69" s="3">
        <v>2997</v>
      </c>
      <c r="C69" s="3">
        <v>4278</v>
      </c>
      <c r="D69" s="3">
        <v>7600</v>
      </c>
      <c r="E69" s="3">
        <v>5877</v>
      </c>
      <c r="F69" s="3">
        <v>4202</v>
      </c>
      <c r="G69" s="3">
        <v>4608</v>
      </c>
      <c r="H69" s="3">
        <v>1681</v>
      </c>
      <c r="I69" s="3">
        <v>5000</v>
      </c>
      <c r="J69" s="2">
        <v>3454</v>
      </c>
      <c r="K69" s="2">
        <v>5325</v>
      </c>
      <c r="L69" s="2">
        <v>3213</v>
      </c>
      <c r="M69" s="2">
        <v>5800</v>
      </c>
      <c r="N69" s="2">
        <v>4245</v>
      </c>
      <c r="O69" s="2">
        <v>6300</v>
      </c>
      <c r="P69" s="49">
        <f t="shared" si="9"/>
        <v>3087</v>
      </c>
      <c r="Q69" s="27">
        <f t="shared" si="10"/>
        <v>500</v>
      </c>
      <c r="R69" s="27">
        <f t="shared" si="11"/>
        <v>2055</v>
      </c>
      <c r="S69" s="24" t="s">
        <v>13</v>
      </c>
      <c r="V69" s="50"/>
    </row>
    <row r="70" spans="1:22" x14ac:dyDescent="0.2">
      <c r="A70" s="18" t="s">
        <v>12</v>
      </c>
      <c r="B70" s="16">
        <f t="shared" ref="B70:J70" si="12">SUM(B53:B69)</f>
        <v>50550</v>
      </c>
      <c r="C70" s="16">
        <f t="shared" si="12"/>
        <v>62733</v>
      </c>
      <c r="D70" s="16">
        <f t="shared" si="12"/>
        <v>73475</v>
      </c>
      <c r="E70" s="16">
        <f t="shared" si="12"/>
        <v>78988</v>
      </c>
      <c r="F70" s="16">
        <f t="shared" si="12"/>
        <v>95701</v>
      </c>
      <c r="G70" s="16">
        <f t="shared" si="12"/>
        <v>94763</v>
      </c>
      <c r="H70" s="16">
        <f t="shared" si="12"/>
        <v>98645</v>
      </c>
      <c r="I70" s="16">
        <f t="shared" si="12"/>
        <v>112585</v>
      </c>
      <c r="J70" s="16">
        <f t="shared" si="12"/>
        <v>99396</v>
      </c>
      <c r="K70" s="16">
        <f>SUM(K53:K69)</f>
        <v>113235</v>
      </c>
      <c r="L70" s="16">
        <f>SUM(L53:L69)</f>
        <v>105900</v>
      </c>
      <c r="M70" s="16">
        <f>SUM(M53:M69)</f>
        <v>114725</v>
      </c>
      <c r="N70" s="16">
        <f t="shared" ref="N70:O70" si="13">SUM(N53:N69)</f>
        <v>102435</v>
      </c>
      <c r="O70" s="16">
        <f t="shared" si="13"/>
        <v>113475</v>
      </c>
      <c r="P70" s="105">
        <f t="shared" si="9"/>
        <v>7575</v>
      </c>
      <c r="Q70" s="77">
        <f t="shared" si="10"/>
        <v>-1250</v>
      </c>
      <c r="R70" s="77">
        <f t="shared" si="11"/>
        <v>11040</v>
      </c>
      <c r="S70" s="17"/>
      <c r="V70" s="58"/>
    </row>
    <row r="71" spans="1:22" ht="24" customHeight="1" x14ac:dyDescent="0.2">
      <c r="A71" s="44" t="s">
        <v>104</v>
      </c>
      <c r="B71" s="12">
        <v>0</v>
      </c>
      <c r="C71" s="12">
        <v>0</v>
      </c>
      <c r="D71" s="12">
        <v>7000</v>
      </c>
      <c r="E71" s="12">
        <v>0</v>
      </c>
      <c r="F71" s="12">
        <v>1395</v>
      </c>
      <c r="G71" s="12">
        <v>888</v>
      </c>
      <c r="H71" s="3">
        <v>3169</v>
      </c>
      <c r="I71" s="3">
        <v>5000</v>
      </c>
      <c r="J71" s="2">
        <v>3779</v>
      </c>
      <c r="K71" s="27">
        <v>4000</v>
      </c>
      <c r="L71" s="27">
        <v>3868</v>
      </c>
      <c r="M71" s="27">
        <v>3100</v>
      </c>
      <c r="N71" s="27">
        <v>3070</v>
      </c>
      <c r="O71" s="27">
        <v>6000</v>
      </c>
      <c r="P71" s="49">
        <f t="shared" si="9"/>
        <v>2132</v>
      </c>
      <c r="Q71" s="27">
        <f t="shared" si="10"/>
        <v>2900</v>
      </c>
      <c r="R71" s="27">
        <f t="shared" si="11"/>
        <v>2930</v>
      </c>
      <c r="S71" s="37" t="s">
        <v>84</v>
      </c>
      <c r="V71" s="23" t="s">
        <v>13</v>
      </c>
    </row>
    <row r="72" spans="1:22" hidden="1" x14ac:dyDescent="0.2">
      <c r="A72" s="25" t="s">
        <v>33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f>SUM(G72-E72)</f>
        <v>0</v>
      </c>
      <c r="I72" s="3">
        <v>0</v>
      </c>
      <c r="J72" s="2">
        <v>0</v>
      </c>
      <c r="K72" s="2">
        <v>0</v>
      </c>
      <c r="L72" s="2"/>
      <c r="M72" s="2"/>
      <c r="N72" s="2"/>
      <c r="O72" s="2"/>
      <c r="P72" s="49">
        <f t="shared" si="9"/>
        <v>0</v>
      </c>
      <c r="Q72" s="27">
        <f t="shared" si="10"/>
        <v>0</v>
      </c>
      <c r="R72" s="27">
        <f t="shared" si="11"/>
        <v>0</v>
      </c>
      <c r="S72" s="4"/>
      <c r="V72" s="50"/>
    </row>
    <row r="73" spans="1:22" ht="22.5" x14ac:dyDescent="0.2">
      <c r="A73" s="25" t="s">
        <v>105</v>
      </c>
      <c r="B73" s="3">
        <v>21130</v>
      </c>
      <c r="C73" s="3">
        <v>13762</v>
      </c>
      <c r="D73" s="3">
        <v>13085</v>
      </c>
      <c r="E73" s="3">
        <v>13084</v>
      </c>
      <c r="F73" s="3">
        <v>37450</v>
      </c>
      <c r="G73" s="3">
        <v>6737</v>
      </c>
      <c r="H73" s="3">
        <v>146223</v>
      </c>
      <c r="I73" s="3">
        <v>85640</v>
      </c>
      <c r="J73" s="2">
        <v>82354</v>
      </c>
      <c r="K73" s="2">
        <v>80000</v>
      </c>
      <c r="L73" s="2">
        <v>68015</v>
      </c>
      <c r="M73" s="2">
        <v>18000</v>
      </c>
      <c r="N73" s="2">
        <v>17636</v>
      </c>
      <c r="O73" s="2">
        <v>40000</v>
      </c>
      <c r="P73" s="49">
        <f t="shared" si="9"/>
        <v>-28015</v>
      </c>
      <c r="Q73" s="27">
        <f t="shared" si="10"/>
        <v>22000</v>
      </c>
      <c r="R73" s="27">
        <f t="shared" si="11"/>
        <v>22364</v>
      </c>
      <c r="S73" s="4" t="s">
        <v>73</v>
      </c>
      <c r="V73" s="23" t="s">
        <v>13</v>
      </c>
    </row>
    <row r="74" spans="1:22" ht="25.5" x14ac:dyDescent="0.2">
      <c r="A74" s="25" t="s">
        <v>106</v>
      </c>
      <c r="B74" s="3">
        <v>42154</v>
      </c>
      <c r="C74" s="3">
        <v>270292</v>
      </c>
      <c r="D74" s="3">
        <v>355820</v>
      </c>
      <c r="E74" s="3">
        <v>267472</v>
      </c>
      <c r="F74" s="3">
        <v>308338</v>
      </c>
      <c r="G74" s="3">
        <v>129893</v>
      </c>
      <c r="H74" s="3">
        <v>41699</v>
      </c>
      <c r="I74" s="3">
        <v>255047</v>
      </c>
      <c r="J74" s="2">
        <v>180214</v>
      </c>
      <c r="K74" s="27">
        <v>144200</v>
      </c>
      <c r="L74" s="27">
        <v>81488</v>
      </c>
      <c r="M74" s="27">
        <v>122000</v>
      </c>
      <c r="N74" s="78">
        <v>531308</v>
      </c>
      <c r="O74" s="27">
        <v>130000</v>
      </c>
      <c r="P74" s="49">
        <f t="shared" si="9"/>
        <v>48512</v>
      </c>
      <c r="Q74" s="27">
        <f t="shared" si="10"/>
        <v>8000</v>
      </c>
      <c r="R74" s="27">
        <f t="shared" si="11"/>
        <v>-401308</v>
      </c>
      <c r="S74" s="4" t="s">
        <v>74</v>
      </c>
      <c r="V74" s="24" t="s">
        <v>163</v>
      </c>
    </row>
    <row r="75" spans="1:22" ht="27.75" customHeight="1" x14ac:dyDescent="0.2">
      <c r="A75" s="25" t="s">
        <v>140</v>
      </c>
      <c r="B75" s="3">
        <v>38423</v>
      </c>
      <c r="C75" s="3">
        <v>104556</v>
      </c>
      <c r="D75" s="3">
        <v>156950</v>
      </c>
      <c r="E75" s="3">
        <v>117058</v>
      </c>
      <c r="F75" s="3">
        <v>77166</v>
      </c>
      <c r="G75" s="3">
        <v>77268</v>
      </c>
      <c r="H75" s="3">
        <v>61035</v>
      </c>
      <c r="I75" s="3">
        <v>72000</v>
      </c>
      <c r="J75" s="2">
        <v>54715</v>
      </c>
      <c r="K75" s="27">
        <v>75000</v>
      </c>
      <c r="L75" s="27">
        <v>70916</v>
      </c>
      <c r="M75" s="27">
        <v>40000</v>
      </c>
      <c r="N75" s="27">
        <v>38000</v>
      </c>
      <c r="O75" s="27">
        <v>34000</v>
      </c>
      <c r="P75" s="49">
        <f t="shared" si="9"/>
        <v>-36916</v>
      </c>
      <c r="Q75" s="27">
        <f t="shared" si="10"/>
        <v>-6000</v>
      </c>
      <c r="R75" s="27">
        <f t="shared" si="11"/>
        <v>-4000</v>
      </c>
      <c r="S75" s="4" t="s">
        <v>75</v>
      </c>
      <c r="V75" s="23" t="s">
        <v>13</v>
      </c>
    </row>
    <row r="76" spans="1:22" x14ac:dyDescent="0.2">
      <c r="A76" s="100" t="s">
        <v>152</v>
      </c>
      <c r="B76" s="3">
        <v>139765</v>
      </c>
      <c r="C76" s="3">
        <v>119329</v>
      </c>
      <c r="D76" s="3">
        <v>133626</v>
      </c>
      <c r="E76" s="3">
        <v>84453</v>
      </c>
      <c r="F76" s="3">
        <v>179062</v>
      </c>
      <c r="G76" s="3">
        <v>0</v>
      </c>
      <c r="H76" s="3">
        <v>7258</v>
      </c>
      <c r="I76" s="3">
        <v>9600</v>
      </c>
      <c r="J76" s="2">
        <v>0</v>
      </c>
      <c r="K76" s="2">
        <v>0</v>
      </c>
      <c r="L76" s="2">
        <v>9600</v>
      </c>
      <c r="M76" s="2">
        <v>0</v>
      </c>
      <c r="N76" s="2">
        <v>0</v>
      </c>
      <c r="O76" s="2">
        <v>0</v>
      </c>
      <c r="P76" s="49">
        <f t="shared" si="9"/>
        <v>-9600</v>
      </c>
      <c r="Q76" s="27">
        <f t="shared" si="10"/>
        <v>0</v>
      </c>
      <c r="R76" s="27">
        <f t="shared" si="11"/>
        <v>0</v>
      </c>
      <c r="S76" s="4" t="s">
        <v>13</v>
      </c>
      <c r="V76" s="23" t="s">
        <v>13</v>
      </c>
    </row>
    <row r="77" spans="1:22" x14ac:dyDescent="0.2">
      <c r="A77" s="18" t="s">
        <v>12</v>
      </c>
      <c r="B77" s="16">
        <f t="shared" ref="B77:F77" si="14">SUM(B71:B76)</f>
        <v>241472</v>
      </c>
      <c r="C77" s="16">
        <f t="shared" si="14"/>
        <v>507939</v>
      </c>
      <c r="D77" s="16">
        <f t="shared" si="14"/>
        <v>666481</v>
      </c>
      <c r="E77" s="16">
        <f t="shared" si="14"/>
        <v>482067</v>
      </c>
      <c r="F77" s="16">
        <f t="shared" si="14"/>
        <v>603411</v>
      </c>
      <c r="G77" s="16">
        <f t="shared" ref="G77:O77" si="15">SUM(G71:G76)</f>
        <v>214786</v>
      </c>
      <c r="H77" s="16">
        <f t="shared" si="15"/>
        <v>259384</v>
      </c>
      <c r="I77" s="16">
        <f t="shared" si="15"/>
        <v>427287</v>
      </c>
      <c r="J77" s="16">
        <f t="shared" si="15"/>
        <v>321062</v>
      </c>
      <c r="K77" s="16">
        <f t="shared" si="15"/>
        <v>303200</v>
      </c>
      <c r="L77" s="16">
        <f t="shared" si="15"/>
        <v>233887</v>
      </c>
      <c r="M77" s="16">
        <f t="shared" si="15"/>
        <v>183100</v>
      </c>
      <c r="N77" s="16">
        <f t="shared" si="15"/>
        <v>590014</v>
      </c>
      <c r="O77" s="16">
        <f t="shared" si="15"/>
        <v>210000</v>
      </c>
      <c r="P77" s="105">
        <f t="shared" si="9"/>
        <v>-23887</v>
      </c>
      <c r="Q77" s="77">
        <f t="shared" si="10"/>
        <v>26900</v>
      </c>
      <c r="R77" s="77">
        <f t="shared" si="11"/>
        <v>-380014</v>
      </c>
      <c r="S77" s="18" t="s">
        <v>13</v>
      </c>
      <c r="V77" s="58" t="s">
        <v>13</v>
      </c>
    </row>
    <row r="78" spans="1:22" ht="22.5" x14ac:dyDescent="0.2">
      <c r="A78" s="25" t="s">
        <v>107</v>
      </c>
      <c r="B78" s="3">
        <v>16967</v>
      </c>
      <c r="C78" s="3">
        <v>21410</v>
      </c>
      <c r="D78" s="3">
        <v>29700</v>
      </c>
      <c r="E78" s="3">
        <v>21850</v>
      </c>
      <c r="F78" s="3">
        <v>19302</v>
      </c>
      <c r="G78" s="3">
        <v>33711</v>
      </c>
      <c r="H78" s="3">
        <v>19458</v>
      </c>
      <c r="I78" s="3">
        <v>25100</v>
      </c>
      <c r="J78" s="2">
        <v>20601</v>
      </c>
      <c r="K78" s="2">
        <v>24000</v>
      </c>
      <c r="L78" s="2">
        <v>19277</v>
      </c>
      <c r="M78" s="2">
        <v>24626</v>
      </c>
      <c r="N78" s="2">
        <v>21515</v>
      </c>
      <c r="O78" s="2">
        <v>28270</v>
      </c>
      <c r="P78" s="49">
        <f t="shared" si="9"/>
        <v>8993</v>
      </c>
      <c r="Q78" s="27">
        <f t="shared" si="10"/>
        <v>3644</v>
      </c>
      <c r="R78" s="27">
        <f t="shared" si="11"/>
        <v>6755</v>
      </c>
      <c r="S78" s="35" t="s">
        <v>85</v>
      </c>
      <c r="V78" s="59" t="s">
        <v>13</v>
      </c>
    </row>
    <row r="79" spans="1:22" ht="27.75" customHeight="1" x14ac:dyDescent="0.2">
      <c r="A79" s="25" t="s">
        <v>141</v>
      </c>
      <c r="B79" s="3">
        <v>41043</v>
      </c>
      <c r="C79" s="3">
        <v>43622</v>
      </c>
      <c r="D79" s="3">
        <v>52122</v>
      </c>
      <c r="E79" s="3">
        <v>54098</v>
      </c>
      <c r="F79" s="3">
        <v>58884</v>
      </c>
      <c r="G79" s="3">
        <v>85802</v>
      </c>
      <c r="H79" s="3">
        <v>82497</v>
      </c>
      <c r="I79" s="3">
        <v>59380</v>
      </c>
      <c r="J79" s="2">
        <v>59380</v>
      </c>
      <c r="K79" s="2">
        <v>73589</v>
      </c>
      <c r="L79" s="2">
        <v>73589</v>
      </c>
      <c r="M79" s="2">
        <v>77770</v>
      </c>
      <c r="N79" s="2">
        <v>77770</v>
      </c>
      <c r="O79" s="2">
        <v>67918</v>
      </c>
      <c r="P79" s="49">
        <f t="shared" si="9"/>
        <v>-5671</v>
      </c>
      <c r="Q79" s="27">
        <f t="shared" si="10"/>
        <v>-9852</v>
      </c>
      <c r="R79" s="27">
        <f t="shared" si="11"/>
        <v>-9852</v>
      </c>
      <c r="S79" s="33" t="s">
        <v>76</v>
      </c>
      <c r="V79" s="60" t="s">
        <v>133</v>
      </c>
    </row>
    <row r="80" spans="1:22" ht="22.5" x14ac:dyDescent="0.2">
      <c r="A80" s="25" t="s">
        <v>108</v>
      </c>
      <c r="B80" s="3">
        <v>10000</v>
      </c>
      <c r="C80" s="3">
        <v>10000</v>
      </c>
      <c r="D80" s="3">
        <v>10000</v>
      </c>
      <c r="E80" s="3">
        <v>10000</v>
      </c>
      <c r="F80" s="3">
        <v>10000</v>
      </c>
      <c r="G80" s="3">
        <v>10100</v>
      </c>
      <c r="H80" s="3">
        <v>10100</v>
      </c>
      <c r="I80" s="3">
        <v>10100</v>
      </c>
      <c r="J80" s="2">
        <v>10100</v>
      </c>
      <c r="K80" s="2">
        <v>10100</v>
      </c>
      <c r="L80" s="2">
        <v>10104</v>
      </c>
      <c r="M80" s="2">
        <v>10100</v>
      </c>
      <c r="N80" s="2">
        <v>10100</v>
      </c>
      <c r="O80" s="2">
        <v>10100</v>
      </c>
      <c r="P80" s="49">
        <f t="shared" si="9"/>
        <v>-4</v>
      </c>
      <c r="Q80" s="27">
        <f t="shared" si="10"/>
        <v>0</v>
      </c>
      <c r="R80" s="27">
        <f t="shared" si="11"/>
        <v>0</v>
      </c>
      <c r="S80" s="4"/>
      <c r="V80" s="50"/>
    </row>
    <row r="81" spans="1:22" x14ac:dyDescent="0.2">
      <c r="A81" s="18" t="s">
        <v>12</v>
      </c>
      <c r="B81" s="16">
        <f t="shared" ref="B81:O81" si="16">SUM(B78:B80)</f>
        <v>68010</v>
      </c>
      <c r="C81" s="16">
        <f t="shared" si="16"/>
        <v>75032</v>
      </c>
      <c r="D81" s="16">
        <f t="shared" si="16"/>
        <v>91822</v>
      </c>
      <c r="E81" s="16">
        <f t="shared" si="16"/>
        <v>85948</v>
      </c>
      <c r="F81" s="16">
        <f t="shared" si="16"/>
        <v>88186</v>
      </c>
      <c r="G81" s="16">
        <f t="shared" si="16"/>
        <v>129613</v>
      </c>
      <c r="H81" s="16">
        <f t="shared" si="16"/>
        <v>112055</v>
      </c>
      <c r="I81" s="16">
        <f t="shared" si="16"/>
        <v>94580</v>
      </c>
      <c r="J81" s="16">
        <f t="shared" si="16"/>
        <v>90081</v>
      </c>
      <c r="K81" s="16">
        <f t="shared" si="16"/>
        <v>107689</v>
      </c>
      <c r="L81" s="16">
        <f t="shared" si="16"/>
        <v>102970</v>
      </c>
      <c r="M81" s="16">
        <f t="shared" si="16"/>
        <v>112496</v>
      </c>
      <c r="N81" s="16">
        <f t="shared" si="16"/>
        <v>109385</v>
      </c>
      <c r="O81" s="16">
        <f t="shared" si="16"/>
        <v>106288</v>
      </c>
      <c r="P81" s="105">
        <f t="shared" si="9"/>
        <v>3318</v>
      </c>
      <c r="Q81" s="77">
        <f t="shared" si="10"/>
        <v>-6208</v>
      </c>
      <c r="R81" s="77">
        <f t="shared" si="11"/>
        <v>-3097</v>
      </c>
      <c r="S81" s="18"/>
      <c r="V81" s="58"/>
    </row>
    <row r="82" spans="1:22" ht="22.5" x14ac:dyDescent="0.2">
      <c r="A82" s="25" t="s">
        <v>109</v>
      </c>
      <c r="B82" s="3">
        <v>18758</v>
      </c>
      <c r="C82" s="3">
        <v>19275</v>
      </c>
      <c r="D82" s="3">
        <v>20650</v>
      </c>
      <c r="E82" s="3">
        <v>21355</v>
      </c>
      <c r="F82" s="3">
        <v>14927</v>
      </c>
      <c r="G82" s="3">
        <v>13811</v>
      </c>
      <c r="H82" s="3">
        <v>11316</v>
      </c>
      <c r="I82" s="26">
        <v>15250</v>
      </c>
      <c r="J82" s="3">
        <v>13296</v>
      </c>
      <c r="K82" s="34">
        <v>15450</v>
      </c>
      <c r="L82" s="27">
        <v>13049</v>
      </c>
      <c r="M82" s="27">
        <v>15850</v>
      </c>
      <c r="N82" s="27">
        <v>15145</v>
      </c>
      <c r="O82" s="27">
        <v>16000</v>
      </c>
      <c r="P82" s="49">
        <f t="shared" si="9"/>
        <v>2951</v>
      </c>
      <c r="Q82" s="27">
        <f t="shared" si="10"/>
        <v>150</v>
      </c>
      <c r="R82" s="27">
        <f t="shared" si="11"/>
        <v>855</v>
      </c>
      <c r="S82" s="4" t="s">
        <v>13</v>
      </c>
      <c r="V82" s="72" t="s">
        <v>13</v>
      </c>
    </row>
    <row r="83" spans="1:22" ht="11.25" customHeight="1" x14ac:dyDescent="0.2">
      <c r="A83" s="18" t="s">
        <v>67</v>
      </c>
      <c r="B83" s="16">
        <f t="shared" ref="B83:F83" si="17">SUM(B82)</f>
        <v>18758</v>
      </c>
      <c r="C83" s="16">
        <f t="shared" si="17"/>
        <v>19275</v>
      </c>
      <c r="D83" s="16">
        <f t="shared" si="17"/>
        <v>20650</v>
      </c>
      <c r="E83" s="16">
        <f t="shared" si="17"/>
        <v>21355</v>
      </c>
      <c r="F83" s="16">
        <f t="shared" si="17"/>
        <v>14927</v>
      </c>
      <c r="G83" s="16">
        <f t="shared" ref="G83:O83" si="18">SUM(G82)</f>
        <v>13811</v>
      </c>
      <c r="H83" s="16">
        <f t="shared" si="18"/>
        <v>11316</v>
      </c>
      <c r="I83" s="75">
        <f t="shared" si="18"/>
        <v>15250</v>
      </c>
      <c r="J83" s="75">
        <f t="shared" si="18"/>
        <v>13296</v>
      </c>
      <c r="K83" s="75">
        <f t="shared" si="18"/>
        <v>15450</v>
      </c>
      <c r="L83" s="75">
        <f t="shared" si="18"/>
        <v>13049</v>
      </c>
      <c r="M83" s="75">
        <f t="shared" si="18"/>
        <v>15850</v>
      </c>
      <c r="N83" s="75">
        <f t="shared" si="18"/>
        <v>15145</v>
      </c>
      <c r="O83" s="75">
        <f t="shared" si="18"/>
        <v>16000</v>
      </c>
      <c r="P83" s="105">
        <f t="shared" si="9"/>
        <v>2951</v>
      </c>
      <c r="Q83" s="77">
        <f t="shared" si="10"/>
        <v>150</v>
      </c>
      <c r="R83" s="77">
        <f t="shared" si="11"/>
        <v>855</v>
      </c>
      <c r="S83" s="17"/>
      <c r="V83" s="58"/>
    </row>
    <row r="84" spans="1:22" ht="22.5" x14ac:dyDescent="0.2">
      <c r="A84" s="25" t="s">
        <v>110</v>
      </c>
      <c r="B84" s="3">
        <v>3545</v>
      </c>
      <c r="C84" s="3">
        <v>2946</v>
      </c>
      <c r="D84" s="3">
        <v>7300</v>
      </c>
      <c r="E84" s="3">
        <v>4010</v>
      </c>
      <c r="F84" s="3">
        <v>1096</v>
      </c>
      <c r="G84" s="3">
        <v>1899</v>
      </c>
      <c r="H84" s="3">
        <v>1280</v>
      </c>
      <c r="I84" s="26">
        <v>2400</v>
      </c>
      <c r="J84" s="3">
        <v>2388</v>
      </c>
      <c r="K84" s="3">
        <v>2200</v>
      </c>
      <c r="L84" s="2">
        <v>2126</v>
      </c>
      <c r="M84" s="2">
        <v>2200</v>
      </c>
      <c r="N84" s="2">
        <v>4565</v>
      </c>
      <c r="O84" s="2">
        <v>2300</v>
      </c>
      <c r="P84" s="49">
        <f t="shared" si="9"/>
        <v>174</v>
      </c>
      <c r="Q84" s="27">
        <f t="shared" si="10"/>
        <v>100</v>
      </c>
      <c r="R84" s="27">
        <f t="shared" si="11"/>
        <v>-2265</v>
      </c>
      <c r="S84" s="4" t="s">
        <v>13</v>
      </c>
      <c r="V84" s="50"/>
    </row>
    <row r="85" spans="1:22" x14ac:dyDescent="0.2">
      <c r="A85" s="25" t="s">
        <v>34</v>
      </c>
      <c r="B85" s="3">
        <v>2350</v>
      </c>
      <c r="C85" s="3">
        <v>1984</v>
      </c>
      <c r="D85" s="3">
        <v>2500</v>
      </c>
      <c r="E85" s="12">
        <v>2609</v>
      </c>
      <c r="F85" s="12">
        <v>3073</v>
      </c>
      <c r="G85" s="3">
        <v>3601</v>
      </c>
      <c r="H85" s="3">
        <v>3910</v>
      </c>
      <c r="I85" s="76">
        <v>3390</v>
      </c>
      <c r="J85" s="34">
        <v>3568</v>
      </c>
      <c r="K85" s="34">
        <v>4400</v>
      </c>
      <c r="L85" s="27">
        <v>2503</v>
      </c>
      <c r="M85" s="27">
        <v>3600</v>
      </c>
      <c r="N85" s="27">
        <v>4730</v>
      </c>
      <c r="O85" s="27">
        <v>4000</v>
      </c>
      <c r="P85" s="49">
        <f t="shared" si="9"/>
        <v>1497</v>
      </c>
      <c r="Q85" s="27">
        <f t="shared" si="10"/>
        <v>400</v>
      </c>
      <c r="R85" s="27">
        <f t="shared" si="11"/>
        <v>-730</v>
      </c>
      <c r="S85" s="24" t="s">
        <v>13</v>
      </c>
      <c r="V85" s="59" t="s">
        <v>13</v>
      </c>
    </row>
    <row r="86" spans="1:22" ht="25.5" x14ac:dyDescent="0.2">
      <c r="A86" s="18" t="s">
        <v>111</v>
      </c>
      <c r="B86" s="16">
        <f t="shared" ref="B86:O86" si="19">SUM(B84:B85)</f>
        <v>5895</v>
      </c>
      <c r="C86" s="16">
        <f t="shared" si="19"/>
        <v>4930</v>
      </c>
      <c r="D86" s="16">
        <f t="shared" si="19"/>
        <v>9800</v>
      </c>
      <c r="E86" s="16">
        <f t="shared" si="19"/>
        <v>6619</v>
      </c>
      <c r="F86" s="16">
        <f t="shared" si="19"/>
        <v>4169</v>
      </c>
      <c r="G86" s="16">
        <f t="shared" si="19"/>
        <v>5500</v>
      </c>
      <c r="H86" s="16">
        <f t="shared" si="19"/>
        <v>5190</v>
      </c>
      <c r="I86" s="16">
        <f t="shared" si="19"/>
        <v>5790</v>
      </c>
      <c r="J86" s="16">
        <f t="shared" si="19"/>
        <v>5956</v>
      </c>
      <c r="K86" s="16">
        <f t="shared" si="19"/>
        <v>6600</v>
      </c>
      <c r="L86" s="16">
        <f t="shared" si="19"/>
        <v>4629</v>
      </c>
      <c r="M86" s="16">
        <f t="shared" si="19"/>
        <v>5800</v>
      </c>
      <c r="N86" s="16">
        <f t="shared" si="19"/>
        <v>9295</v>
      </c>
      <c r="O86" s="16">
        <f t="shared" si="19"/>
        <v>6300</v>
      </c>
      <c r="P86" s="105">
        <f t="shared" si="9"/>
        <v>1671</v>
      </c>
      <c r="Q86" s="77">
        <f t="shared" si="10"/>
        <v>500</v>
      </c>
      <c r="R86" s="77">
        <f t="shared" si="11"/>
        <v>-2995</v>
      </c>
      <c r="S86" s="18"/>
      <c r="V86" s="58"/>
    </row>
    <row r="87" spans="1:22" ht="25.5" x14ac:dyDescent="0.2">
      <c r="A87" s="25" t="s">
        <v>112</v>
      </c>
      <c r="B87" s="3">
        <v>1677</v>
      </c>
      <c r="C87" s="3">
        <v>548</v>
      </c>
      <c r="D87" s="3">
        <v>2100</v>
      </c>
      <c r="E87" s="12">
        <v>1911</v>
      </c>
      <c r="F87" s="12">
        <v>1500</v>
      </c>
      <c r="G87" s="3">
        <v>1493</v>
      </c>
      <c r="H87" s="3">
        <v>619</v>
      </c>
      <c r="I87" s="3">
        <v>1300</v>
      </c>
      <c r="J87" s="2">
        <v>921</v>
      </c>
      <c r="K87" s="2">
        <v>1800</v>
      </c>
      <c r="L87" s="2">
        <v>1086</v>
      </c>
      <c r="M87" s="2">
        <v>2250</v>
      </c>
      <c r="N87" s="2">
        <v>1185</v>
      </c>
      <c r="O87" s="2">
        <v>2600</v>
      </c>
      <c r="P87" s="49">
        <f t="shared" si="9"/>
        <v>1514</v>
      </c>
      <c r="Q87" s="27">
        <f t="shared" si="10"/>
        <v>350</v>
      </c>
      <c r="R87" s="27">
        <f t="shared" si="11"/>
        <v>1415</v>
      </c>
      <c r="S87" s="28" t="s">
        <v>77</v>
      </c>
      <c r="V87" s="23" t="s">
        <v>13</v>
      </c>
    </row>
    <row r="88" spans="1:22" x14ac:dyDescent="0.2">
      <c r="A88" s="25" t="s">
        <v>35</v>
      </c>
      <c r="B88" s="3">
        <v>696</v>
      </c>
      <c r="C88" s="3">
        <v>262</v>
      </c>
      <c r="D88" s="3">
        <v>7000</v>
      </c>
      <c r="E88" s="12">
        <v>6679</v>
      </c>
      <c r="F88" s="12">
        <v>459</v>
      </c>
      <c r="G88" s="3">
        <v>1184</v>
      </c>
      <c r="H88" s="3">
        <v>686</v>
      </c>
      <c r="I88" s="3">
        <v>950</v>
      </c>
      <c r="J88" s="2">
        <v>371</v>
      </c>
      <c r="K88" s="2">
        <v>950</v>
      </c>
      <c r="L88" s="2">
        <v>705</v>
      </c>
      <c r="M88" s="2">
        <v>1100</v>
      </c>
      <c r="N88" s="2">
        <v>1005</v>
      </c>
      <c r="O88" s="2">
        <v>1100</v>
      </c>
      <c r="P88" s="49">
        <f t="shared" si="9"/>
        <v>395</v>
      </c>
      <c r="Q88" s="27">
        <f t="shared" si="10"/>
        <v>0</v>
      </c>
      <c r="R88" s="27">
        <f t="shared" si="11"/>
        <v>95</v>
      </c>
      <c r="S88" s="4" t="s">
        <v>13</v>
      </c>
      <c r="V88" s="50"/>
    </row>
    <row r="89" spans="1:22" ht="25.5" x14ac:dyDescent="0.2">
      <c r="A89" s="18" t="s">
        <v>113</v>
      </c>
      <c r="B89" s="16">
        <f t="shared" ref="B89:O89" si="20">SUM(B87:B88)</f>
        <v>2373</v>
      </c>
      <c r="C89" s="16">
        <f>SUM(C87:C88)</f>
        <v>810</v>
      </c>
      <c r="D89" s="16">
        <f t="shared" si="20"/>
        <v>9100</v>
      </c>
      <c r="E89" s="16">
        <f t="shared" si="20"/>
        <v>8590</v>
      </c>
      <c r="F89" s="16">
        <f t="shared" si="20"/>
        <v>1959</v>
      </c>
      <c r="G89" s="16">
        <f t="shared" si="20"/>
        <v>2677</v>
      </c>
      <c r="H89" s="16">
        <f t="shared" si="20"/>
        <v>1305</v>
      </c>
      <c r="I89" s="16">
        <f t="shared" si="20"/>
        <v>2250</v>
      </c>
      <c r="J89" s="16">
        <f t="shared" si="20"/>
        <v>1292</v>
      </c>
      <c r="K89" s="16">
        <f t="shared" si="20"/>
        <v>2750</v>
      </c>
      <c r="L89" s="16">
        <f t="shared" si="20"/>
        <v>1791</v>
      </c>
      <c r="M89" s="16">
        <f t="shared" si="20"/>
        <v>3350</v>
      </c>
      <c r="N89" s="16">
        <f t="shared" si="20"/>
        <v>2190</v>
      </c>
      <c r="O89" s="16">
        <f t="shared" si="20"/>
        <v>3700</v>
      </c>
      <c r="P89" s="105">
        <f t="shared" si="9"/>
        <v>1909</v>
      </c>
      <c r="Q89" s="77">
        <f t="shared" si="10"/>
        <v>350</v>
      </c>
      <c r="R89" s="77">
        <f t="shared" si="11"/>
        <v>1510</v>
      </c>
      <c r="S89" s="17"/>
      <c r="V89" s="58"/>
    </row>
    <row r="90" spans="1:22" ht="22.5" x14ac:dyDescent="0.2">
      <c r="A90" s="25" t="s">
        <v>114</v>
      </c>
      <c r="B90" s="3">
        <v>573</v>
      </c>
      <c r="C90" s="3">
        <v>1601</v>
      </c>
      <c r="D90" s="3">
        <v>2000</v>
      </c>
      <c r="E90" s="12">
        <v>856</v>
      </c>
      <c r="F90" s="12">
        <v>1237</v>
      </c>
      <c r="G90" s="3">
        <v>1131</v>
      </c>
      <c r="H90" s="3">
        <v>1263</v>
      </c>
      <c r="I90" s="3">
        <v>4300</v>
      </c>
      <c r="J90" s="27">
        <v>3870</v>
      </c>
      <c r="K90" s="2">
        <v>2200</v>
      </c>
      <c r="L90" s="2">
        <v>974</v>
      </c>
      <c r="M90" s="2">
        <v>2000</v>
      </c>
      <c r="N90" s="2">
        <v>1480</v>
      </c>
      <c r="O90" s="2">
        <v>2000</v>
      </c>
      <c r="P90" s="49">
        <f t="shared" si="9"/>
        <v>1026</v>
      </c>
      <c r="Q90" s="27">
        <f t="shared" si="10"/>
        <v>0</v>
      </c>
      <c r="R90" s="27">
        <f t="shared" si="11"/>
        <v>520</v>
      </c>
      <c r="S90" s="24" t="s">
        <v>13</v>
      </c>
      <c r="V90" s="23" t="s">
        <v>13</v>
      </c>
    </row>
    <row r="91" spans="1:22" x14ac:dyDescent="0.2">
      <c r="A91" s="43" t="s">
        <v>36</v>
      </c>
      <c r="B91" s="3">
        <v>2801</v>
      </c>
      <c r="C91" s="3">
        <v>3079</v>
      </c>
      <c r="D91" s="3">
        <v>3500</v>
      </c>
      <c r="E91" s="12">
        <v>3666</v>
      </c>
      <c r="F91" s="12">
        <v>1989</v>
      </c>
      <c r="G91" s="3">
        <v>3660</v>
      </c>
      <c r="H91" s="3">
        <v>3310</v>
      </c>
      <c r="I91" s="3">
        <v>3570</v>
      </c>
      <c r="J91" s="2">
        <v>3874</v>
      </c>
      <c r="K91" s="2">
        <v>3600</v>
      </c>
      <c r="L91" s="2">
        <v>2829</v>
      </c>
      <c r="M91" s="2">
        <v>3600</v>
      </c>
      <c r="N91" s="2">
        <v>3075</v>
      </c>
      <c r="O91" s="2">
        <v>3300</v>
      </c>
      <c r="P91" s="49">
        <f t="shared" si="9"/>
        <v>471</v>
      </c>
      <c r="Q91" s="27">
        <f t="shared" si="10"/>
        <v>-300</v>
      </c>
      <c r="R91" s="27">
        <f t="shared" si="11"/>
        <v>225</v>
      </c>
      <c r="V91" s="50"/>
    </row>
    <row r="92" spans="1:22" ht="25.5" x14ac:dyDescent="0.2">
      <c r="A92" s="18" t="s">
        <v>115</v>
      </c>
      <c r="B92" s="16">
        <f t="shared" ref="B92:O92" si="21">SUM(B90:B91)</f>
        <v>3374</v>
      </c>
      <c r="C92" s="16">
        <f t="shared" si="21"/>
        <v>4680</v>
      </c>
      <c r="D92" s="16">
        <f t="shared" si="21"/>
        <v>5500</v>
      </c>
      <c r="E92" s="16">
        <f t="shared" si="21"/>
        <v>4522</v>
      </c>
      <c r="F92" s="16">
        <f t="shared" si="21"/>
        <v>3226</v>
      </c>
      <c r="G92" s="16">
        <f t="shared" si="21"/>
        <v>4791</v>
      </c>
      <c r="H92" s="16">
        <f t="shared" si="21"/>
        <v>4573</v>
      </c>
      <c r="I92" s="16">
        <f t="shared" si="21"/>
        <v>7870</v>
      </c>
      <c r="J92" s="16">
        <f t="shared" si="21"/>
        <v>7744</v>
      </c>
      <c r="K92" s="16">
        <f t="shared" si="21"/>
        <v>5800</v>
      </c>
      <c r="L92" s="16">
        <f t="shared" si="21"/>
        <v>3803</v>
      </c>
      <c r="M92" s="16">
        <f t="shared" si="21"/>
        <v>5600</v>
      </c>
      <c r="N92" s="16">
        <f t="shared" si="21"/>
        <v>4555</v>
      </c>
      <c r="O92" s="16">
        <f t="shared" si="21"/>
        <v>5300</v>
      </c>
      <c r="P92" s="105">
        <f t="shared" si="9"/>
        <v>1497</v>
      </c>
      <c r="Q92" s="77">
        <f t="shared" si="10"/>
        <v>-300</v>
      </c>
      <c r="R92" s="77">
        <f t="shared" si="11"/>
        <v>745</v>
      </c>
      <c r="S92" s="17"/>
      <c r="V92" s="58"/>
    </row>
    <row r="93" spans="1:22" ht="22.5" x14ac:dyDescent="0.2">
      <c r="A93" s="25" t="s">
        <v>116</v>
      </c>
      <c r="B93" s="3">
        <v>105</v>
      </c>
      <c r="C93" s="3">
        <v>376</v>
      </c>
      <c r="D93" s="3">
        <v>1000</v>
      </c>
      <c r="E93" s="12">
        <v>593</v>
      </c>
      <c r="F93" s="12">
        <v>359</v>
      </c>
      <c r="G93" s="3">
        <v>772</v>
      </c>
      <c r="H93" s="3">
        <v>190</v>
      </c>
      <c r="I93" s="3">
        <v>400</v>
      </c>
      <c r="J93" s="2">
        <v>467</v>
      </c>
      <c r="K93" s="2">
        <v>750</v>
      </c>
      <c r="L93" s="2">
        <v>115</v>
      </c>
      <c r="M93" s="2">
        <v>750</v>
      </c>
      <c r="N93" s="2">
        <v>460</v>
      </c>
      <c r="O93" s="2">
        <v>750</v>
      </c>
      <c r="P93" s="49">
        <f t="shared" si="9"/>
        <v>635</v>
      </c>
      <c r="Q93" s="27">
        <f t="shared" si="10"/>
        <v>0</v>
      </c>
      <c r="R93" s="27">
        <f t="shared" si="11"/>
        <v>290</v>
      </c>
      <c r="S93" s="4"/>
      <c r="V93" s="50"/>
    </row>
    <row r="94" spans="1:22" x14ac:dyDescent="0.2">
      <c r="A94" s="25" t="s">
        <v>37</v>
      </c>
      <c r="B94" s="3">
        <v>0</v>
      </c>
      <c r="C94" s="3">
        <v>539</v>
      </c>
      <c r="D94" s="3">
        <v>0</v>
      </c>
      <c r="E94" s="7">
        <v>231</v>
      </c>
      <c r="F94" s="7">
        <v>218</v>
      </c>
      <c r="G94" s="3">
        <v>220</v>
      </c>
      <c r="H94" s="3">
        <v>127</v>
      </c>
      <c r="I94" s="3">
        <v>150</v>
      </c>
      <c r="J94" s="2">
        <v>121</v>
      </c>
      <c r="K94" s="2">
        <v>200</v>
      </c>
      <c r="L94" s="2">
        <v>137</v>
      </c>
      <c r="M94" s="2">
        <v>200</v>
      </c>
      <c r="N94" s="2">
        <v>135</v>
      </c>
      <c r="O94" s="2">
        <v>150</v>
      </c>
      <c r="P94" s="49">
        <f t="shared" si="9"/>
        <v>13</v>
      </c>
      <c r="Q94" s="27">
        <f t="shared" si="10"/>
        <v>-50</v>
      </c>
      <c r="R94" s="27">
        <f t="shared" si="11"/>
        <v>15</v>
      </c>
      <c r="S94" s="4"/>
      <c r="V94" s="50"/>
    </row>
    <row r="95" spans="1:22" x14ac:dyDescent="0.2">
      <c r="A95" s="18" t="s">
        <v>138</v>
      </c>
      <c r="B95" s="16">
        <f t="shared" ref="B95:O95" si="22">SUM(B93:B94)</f>
        <v>105</v>
      </c>
      <c r="C95" s="16">
        <f>SUM(C93:C94)</f>
        <v>915</v>
      </c>
      <c r="D95" s="16">
        <f t="shared" si="22"/>
        <v>1000</v>
      </c>
      <c r="E95" s="16">
        <f t="shared" si="22"/>
        <v>824</v>
      </c>
      <c r="F95" s="16">
        <f t="shared" si="22"/>
        <v>577</v>
      </c>
      <c r="G95" s="16">
        <f t="shared" si="22"/>
        <v>992</v>
      </c>
      <c r="H95" s="16">
        <f t="shared" si="22"/>
        <v>317</v>
      </c>
      <c r="I95" s="16">
        <f t="shared" si="22"/>
        <v>550</v>
      </c>
      <c r="J95" s="16">
        <f t="shared" si="22"/>
        <v>588</v>
      </c>
      <c r="K95" s="16">
        <f t="shared" si="22"/>
        <v>950</v>
      </c>
      <c r="L95" s="16">
        <f t="shared" si="22"/>
        <v>252</v>
      </c>
      <c r="M95" s="16">
        <f t="shared" si="22"/>
        <v>950</v>
      </c>
      <c r="N95" s="16">
        <f t="shared" si="22"/>
        <v>595</v>
      </c>
      <c r="O95" s="16">
        <f t="shared" si="22"/>
        <v>900</v>
      </c>
      <c r="P95" s="105">
        <f t="shared" si="9"/>
        <v>648</v>
      </c>
      <c r="Q95" s="77">
        <f t="shared" si="10"/>
        <v>-50</v>
      </c>
      <c r="R95" s="77">
        <f t="shared" si="11"/>
        <v>305</v>
      </c>
      <c r="S95" s="17"/>
      <c r="V95" s="58"/>
    </row>
    <row r="96" spans="1:22" ht="22.5" x14ac:dyDescent="0.2">
      <c r="A96" s="25" t="s">
        <v>117</v>
      </c>
      <c r="B96" s="3">
        <v>392</v>
      </c>
      <c r="C96" s="3">
        <v>1140</v>
      </c>
      <c r="D96" s="3">
        <v>800</v>
      </c>
      <c r="E96" s="12">
        <v>471</v>
      </c>
      <c r="F96" s="12">
        <v>730</v>
      </c>
      <c r="G96" s="3">
        <v>5</v>
      </c>
      <c r="H96" s="3">
        <v>58</v>
      </c>
      <c r="I96" s="3">
        <v>400</v>
      </c>
      <c r="J96" s="2">
        <v>292</v>
      </c>
      <c r="K96" s="2">
        <v>500</v>
      </c>
      <c r="L96" s="2">
        <v>123</v>
      </c>
      <c r="M96" s="2">
        <v>500</v>
      </c>
      <c r="N96" s="2">
        <v>95</v>
      </c>
      <c r="O96" s="2">
        <v>500</v>
      </c>
      <c r="P96" s="49">
        <f t="shared" si="9"/>
        <v>377</v>
      </c>
      <c r="Q96" s="27">
        <f t="shared" si="10"/>
        <v>0</v>
      </c>
      <c r="R96" s="27">
        <f t="shared" si="11"/>
        <v>405</v>
      </c>
      <c r="S96" s="4"/>
      <c r="V96" s="50"/>
    </row>
    <row r="97" spans="1:22" x14ac:dyDescent="0.2">
      <c r="A97" s="25" t="s">
        <v>64</v>
      </c>
      <c r="B97" s="3">
        <v>73</v>
      </c>
      <c r="C97" s="3">
        <v>0</v>
      </c>
      <c r="D97" s="3">
        <v>700</v>
      </c>
      <c r="E97" s="12">
        <v>744</v>
      </c>
      <c r="F97" s="12">
        <v>963</v>
      </c>
      <c r="G97" s="3">
        <v>1166</v>
      </c>
      <c r="H97" s="3">
        <v>1049</v>
      </c>
      <c r="I97" s="3">
        <v>1610</v>
      </c>
      <c r="J97" s="2">
        <v>1735</v>
      </c>
      <c r="K97" s="2">
        <v>1800</v>
      </c>
      <c r="L97" s="2">
        <v>2252</v>
      </c>
      <c r="M97" s="2">
        <v>1800</v>
      </c>
      <c r="N97" s="2">
        <v>1675</v>
      </c>
      <c r="O97" s="2">
        <v>1800</v>
      </c>
      <c r="P97" s="49">
        <f t="shared" si="9"/>
        <v>-452</v>
      </c>
      <c r="Q97" s="27">
        <f t="shared" si="10"/>
        <v>0</v>
      </c>
      <c r="R97" s="27">
        <f t="shared" si="11"/>
        <v>125</v>
      </c>
      <c r="S97" s="4"/>
      <c r="V97" s="50"/>
    </row>
    <row r="98" spans="1:22" ht="25.5" x14ac:dyDescent="0.2">
      <c r="A98" s="18" t="s">
        <v>118</v>
      </c>
      <c r="B98" s="16">
        <f t="shared" ref="B98:O98" si="23">SUM(B96:B97)</f>
        <v>465</v>
      </c>
      <c r="C98" s="16">
        <f t="shared" si="23"/>
        <v>1140</v>
      </c>
      <c r="D98" s="16">
        <f t="shared" si="23"/>
        <v>1500</v>
      </c>
      <c r="E98" s="16">
        <f t="shared" si="23"/>
        <v>1215</v>
      </c>
      <c r="F98" s="16">
        <f t="shared" si="23"/>
        <v>1693</v>
      </c>
      <c r="G98" s="16">
        <f t="shared" si="23"/>
        <v>1171</v>
      </c>
      <c r="H98" s="16">
        <f t="shared" si="23"/>
        <v>1107</v>
      </c>
      <c r="I98" s="16">
        <f t="shared" si="23"/>
        <v>2010</v>
      </c>
      <c r="J98" s="16">
        <f t="shared" si="23"/>
        <v>2027</v>
      </c>
      <c r="K98" s="16">
        <f t="shared" si="23"/>
        <v>2300</v>
      </c>
      <c r="L98" s="16">
        <f t="shared" si="23"/>
        <v>2375</v>
      </c>
      <c r="M98" s="16">
        <f t="shared" si="23"/>
        <v>2300</v>
      </c>
      <c r="N98" s="16">
        <f t="shared" si="23"/>
        <v>1770</v>
      </c>
      <c r="O98" s="16">
        <f t="shared" si="23"/>
        <v>2300</v>
      </c>
      <c r="P98" s="105">
        <f t="shared" si="9"/>
        <v>-75</v>
      </c>
      <c r="Q98" s="77">
        <f t="shared" si="10"/>
        <v>0</v>
      </c>
      <c r="R98" s="77">
        <f t="shared" si="11"/>
        <v>530</v>
      </c>
      <c r="S98" s="17"/>
      <c r="V98" s="58"/>
    </row>
    <row r="99" spans="1:22" ht="22.5" x14ac:dyDescent="0.2">
      <c r="A99" s="25" t="s">
        <v>119</v>
      </c>
      <c r="B99" s="3">
        <v>0</v>
      </c>
      <c r="C99" s="3">
        <v>0</v>
      </c>
      <c r="D99" s="3">
        <v>300</v>
      </c>
      <c r="E99" s="12">
        <v>129</v>
      </c>
      <c r="F99" s="12">
        <v>772</v>
      </c>
      <c r="G99" s="3">
        <v>144</v>
      </c>
      <c r="H99" s="3">
        <v>201</v>
      </c>
      <c r="I99" s="3">
        <v>100</v>
      </c>
      <c r="J99" s="2">
        <v>120</v>
      </c>
      <c r="K99" s="2">
        <v>700</v>
      </c>
      <c r="L99" s="2">
        <v>175</v>
      </c>
      <c r="M99" s="2">
        <v>600</v>
      </c>
      <c r="N99" s="2">
        <v>175</v>
      </c>
      <c r="O99" s="2">
        <v>700</v>
      </c>
      <c r="P99" s="49">
        <f t="shared" si="9"/>
        <v>525</v>
      </c>
      <c r="Q99" s="27">
        <f t="shared" si="10"/>
        <v>100</v>
      </c>
      <c r="R99" s="27">
        <f t="shared" si="11"/>
        <v>525</v>
      </c>
      <c r="S99" s="33" t="s">
        <v>78</v>
      </c>
      <c r="V99" s="23" t="s">
        <v>13</v>
      </c>
    </row>
    <row r="100" spans="1:22" x14ac:dyDescent="0.2">
      <c r="A100" s="25" t="s">
        <v>38</v>
      </c>
      <c r="B100" s="3">
        <v>0</v>
      </c>
      <c r="C100" s="3">
        <v>0</v>
      </c>
      <c r="D100" s="3">
        <v>400</v>
      </c>
      <c r="E100" s="12">
        <v>406</v>
      </c>
      <c r="F100" s="12">
        <v>292</v>
      </c>
      <c r="G100" s="3">
        <v>957</v>
      </c>
      <c r="H100" s="3">
        <v>609</v>
      </c>
      <c r="I100" s="3">
        <v>855</v>
      </c>
      <c r="J100" s="2">
        <v>895</v>
      </c>
      <c r="K100" s="2">
        <v>925</v>
      </c>
      <c r="L100" s="2">
        <v>838</v>
      </c>
      <c r="M100" s="2">
        <v>925</v>
      </c>
      <c r="N100" s="2">
        <v>840</v>
      </c>
      <c r="O100" s="2">
        <v>925</v>
      </c>
      <c r="P100" s="49">
        <f t="shared" si="9"/>
        <v>87</v>
      </c>
      <c r="Q100" s="27">
        <f t="shared" si="10"/>
        <v>0</v>
      </c>
      <c r="R100" s="27">
        <f t="shared" si="11"/>
        <v>85</v>
      </c>
      <c r="S100" s="4"/>
      <c r="V100" s="50"/>
    </row>
    <row r="101" spans="1:22" ht="25.5" x14ac:dyDescent="0.2">
      <c r="A101" s="18" t="s">
        <v>120</v>
      </c>
      <c r="B101" s="16">
        <f t="shared" ref="B101:I101" si="24">SUM(B99:B100)</f>
        <v>0</v>
      </c>
      <c r="C101" s="16">
        <f t="shared" si="24"/>
        <v>0</v>
      </c>
      <c r="D101" s="16">
        <f t="shared" si="24"/>
        <v>700</v>
      </c>
      <c r="E101" s="16">
        <f t="shared" si="24"/>
        <v>535</v>
      </c>
      <c r="F101" s="16">
        <f t="shared" si="24"/>
        <v>1064</v>
      </c>
      <c r="G101" s="16">
        <f t="shared" si="24"/>
        <v>1101</v>
      </c>
      <c r="H101" s="16">
        <f t="shared" si="24"/>
        <v>810</v>
      </c>
      <c r="I101" s="16">
        <f t="shared" si="24"/>
        <v>955</v>
      </c>
      <c r="J101" s="16">
        <f>SUM(J99:J100)</f>
        <v>1015</v>
      </c>
      <c r="K101" s="16">
        <f>SUM(K99:K100)</f>
        <v>1625</v>
      </c>
      <c r="L101" s="16">
        <f>SUM(L99:L100)</f>
        <v>1013</v>
      </c>
      <c r="M101" s="16">
        <f>SUM(M99:M100)</f>
        <v>1525</v>
      </c>
      <c r="N101" s="16">
        <f t="shared" ref="N101:O101" si="25">SUM(N99:N100)</f>
        <v>1015</v>
      </c>
      <c r="O101" s="16">
        <f t="shared" si="25"/>
        <v>1625</v>
      </c>
      <c r="P101" s="105">
        <f t="shared" si="9"/>
        <v>612</v>
      </c>
      <c r="Q101" s="77">
        <f t="shared" si="10"/>
        <v>100</v>
      </c>
      <c r="R101" s="77">
        <f t="shared" si="11"/>
        <v>610</v>
      </c>
      <c r="S101" s="17"/>
      <c r="V101" s="58"/>
    </row>
    <row r="102" spans="1:22" ht="22.5" x14ac:dyDescent="0.2">
      <c r="A102" s="25" t="s">
        <v>121</v>
      </c>
      <c r="B102" s="12">
        <v>0</v>
      </c>
      <c r="C102" s="12">
        <v>0</v>
      </c>
      <c r="D102" s="12">
        <v>0</v>
      </c>
      <c r="E102" s="12">
        <v>101</v>
      </c>
      <c r="F102" s="12">
        <v>0</v>
      </c>
      <c r="G102" s="12">
        <v>0</v>
      </c>
      <c r="H102" s="3">
        <v>0</v>
      </c>
      <c r="I102" s="3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100</v>
      </c>
      <c r="P102" s="49">
        <f t="shared" si="9"/>
        <v>100</v>
      </c>
      <c r="Q102" s="27">
        <f t="shared" si="10"/>
        <v>100</v>
      </c>
      <c r="R102" s="27">
        <f t="shared" si="11"/>
        <v>100</v>
      </c>
      <c r="S102" s="4"/>
      <c r="V102" s="50"/>
    </row>
    <row r="103" spans="1:22" x14ac:dyDescent="0.2">
      <c r="A103" s="25" t="s">
        <v>40</v>
      </c>
      <c r="B103" s="12">
        <v>0</v>
      </c>
      <c r="C103" s="12">
        <v>0</v>
      </c>
      <c r="D103" s="12">
        <v>0</v>
      </c>
      <c r="E103" s="12">
        <v>120</v>
      </c>
      <c r="F103" s="12">
        <v>144</v>
      </c>
      <c r="G103" s="12">
        <v>600</v>
      </c>
      <c r="H103" s="3">
        <v>318</v>
      </c>
      <c r="I103" s="3">
        <v>450</v>
      </c>
      <c r="J103" s="2">
        <v>633</v>
      </c>
      <c r="K103" s="2">
        <v>450</v>
      </c>
      <c r="L103" s="2">
        <v>631</v>
      </c>
      <c r="M103" s="2">
        <v>200</v>
      </c>
      <c r="N103" s="2">
        <v>245</v>
      </c>
      <c r="O103" s="2">
        <v>200</v>
      </c>
      <c r="P103" s="49">
        <f t="shared" si="9"/>
        <v>-431</v>
      </c>
      <c r="Q103" s="27">
        <f t="shared" si="10"/>
        <v>0</v>
      </c>
      <c r="R103" s="27">
        <f t="shared" si="11"/>
        <v>-45</v>
      </c>
      <c r="S103" s="4"/>
      <c r="V103" s="50"/>
    </row>
    <row r="104" spans="1:22" ht="25.5" x14ac:dyDescent="0.2">
      <c r="A104" s="18" t="s">
        <v>122</v>
      </c>
      <c r="B104" s="16">
        <f t="shared" ref="B104:O104" si="26">SUM(B102:B103)</f>
        <v>0</v>
      </c>
      <c r="C104" s="16">
        <f t="shared" si="26"/>
        <v>0</v>
      </c>
      <c r="D104" s="16">
        <f t="shared" si="26"/>
        <v>0</v>
      </c>
      <c r="E104" s="16">
        <f t="shared" si="26"/>
        <v>221</v>
      </c>
      <c r="F104" s="16">
        <f t="shared" si="26"/>
        <v>144</v>
      </c>
      <c r="G104" s="16">
        <f t="shared" si="26"/>
        <v>600</v>
      </c>
      <c r="H104" s="16">
        <f t="shared" si="26"/>
        <v>318</v>
      </c>
      <c r="I104" s="16">
        <f t="shared" si="26"/>
        <v>450</v>
      </c>
      <c r="J104" s="16">
        <v>629</v>
      </c>
      <c r="K104" s="16">
        <f t="shared" si="26"/>
        <v>450</v>
      </c>
      <c r="L104" s="16">
        <f t="shared" si="26"/>
        <v>631</v>
      </c>
      <c r="M104" s="16">
        <f t="shared" si="26"/>
        <v>200</v>
      </c>
      <c r="N104" s="16">
        <f t="shared" si="26"/>
        <v>245</v>
      </c>
      <c r="O104" s="16">
        <f t="shared" si="26"/>
        <v>300</v>
      </c>
      <c r="P104" s="105">
        <f t="shared" si="9"/>
        <v>-331</v>
      </c>
      <c r="Q104" s="77">
        <f t="shared" si="10"/>
        <v>100</v>
      </c>
      <c r="R104" s="77">
        <f t="shared" si="11"/>
        <v>55</v>
      </c>
      <c r="S104" s="17"/>
      <c r="V104" s="58"/>
    </row>
    <row r="105" spans="1:22" ht="22.5" x14ac:dyDescent="0.2">
      <c r="A105" s="25" t="s">
        <v>123</v>
      </c>
      <c r="B105" s="29"/>
      <c r="C105" s="29"/>
      <c r="D105" s="29"/>
      <c r="E105" s="29"/>
      <c r="F105" s="29"/>
      <c r="G105" s="30">
        <v>0</v>
      </c>
      <c r="H105" s="30">
        <v>75</v>
      </c>
      <c r="I105" s="3">
        <v>1040</v>
      </c>
      <c r="J105" s="2">
        <v>1069</v>
      </c>
      <c r="K105" s="2">
        <v>900</v>
      </c>
      <c r="L105" s="2">
        <v>280</v>
      </c>
      <c r="M105" s="2">
        <v>700</v>
      </c>
      <c r="N105" s="2">
        <v>1100</v>
      </c>
      <c r="O105" s="2">
        <v>700</v>
      </c>
      <c r="P105" s="49">
        <f t="shared" si="9"/>
        <v>420</v>
      </c>
      <c r="Q105" s="27">
        <f t="shared" si="10"/>
        <v>0</v>
      </c>
      <c r="R105" s="27">
        <f t="shared" si="11"/>
        <v>-400</v>
      </c>
      <c r="S105" s="33" t="s">
        <v>80</v>
      </c>
      <c r="V105" s="50"/>
    </row>
    <row r="106" spans="1:22" x14ac:dyDescent="0.2">
      <c r="A106" s="25" t="s">
        <v>79</v>
      </c>
      <c r="B106" s="29"/>
      <c r="C106" s="29"/>
      <c r="D106" s="29"/>
      <c r="E106" s="29"/>
      <c r="F106" s="29"/>
      <c r="G106" s="30">
        <v>96</v>
      </c>
      <c r="H106" s="30">
        <v>759</v>
      </c>
      <c r="I106" s="3">
        <v>800</v>
      </c>
      <c r="J106" s="2">
        <v>856</v>
      </c>
      <c r="K106" s="2">
        <v>850</v>
      </c>
      <c r="L106" s="2">
        <v>1052</v>
      </c>
      <c r="M106" s="2">
        <v>900</v>
      </c>
      <c r="N106" s="2">
        <v>1005</v>
      </c>
      <c r="O106" s="2">
        <v>900</v>
      </c>
      <c r="P106" s="49">
        <f t="shared" si="9"/>
        <v>-152</v>
      </c>
      <c r="Q106" s="27">
        <f t="shared" si="10"/>
        <v>0</v>
      </c>
      <c r="R106" s="27">
        <f t="shared" si="11"/>
        <v>-105</v>
      </c>
      <c r="S106" s="24"/>
      <c r="V106" s="50"/>
    </row>
    <row r="107" spans="1:22" ht="12.75" customHeight="1" x14ac:dyDescent="0.2">
      <c r="A107" s="45" t="s">
        <v>124</v>
      </c>
      <c r="B107" s="16"/>
      <c r="C107" s="16"/>
      <c r="D107" s="16"/>
      <c r="E107" s="16"/>
      <c r="F107" s="16"/>
      <c r="G107" s="32">
        <v>0</v>
      </c>
      <c r="H107" s="32">
        <v>0</v>
      </c>
      <c r="I107" s="32">
        <f>SUM(I105:I106)</f>
        <v>1840</v>
      </c>
      <c r="J107" s="32">
        <f>SUM(J105:J106)</f>
        <v>1925</v>
      </c>
      <c r="K107" s="32">
        <f>SUM(K105:K106)</f>
        <v>1750</v>
      </c>
      <c r="L107" s="32">
        <f>SUM(L105:L106)</f>
        <v>1332</v>
      </c>
      <c r="M107" s="32">
        <f>SUM(M105:M106)</f>
        <v>1600</v>
      </c>
      <c r="N107" s="32">
        <f t="shared" ref="N107:O107" si="27">SUM(N105:N106)</f>
        <v>2105</v>
      </c>
      <c r="O107" s="32">
        <f t="shared" si="27"/>
        <v>1600</v>
      </c>
      <c r="P107" s="105">
        <f t="shared" si="9"/>
        <v>268</v>
      </c>
      <c r="Q107" s="77">
        <f t="shared" si="10"/>
        <v>0</v>
      </c>
      <c r="R107" s="77">
        <f t="shared" si="11"/>
        <v>-505</v>
      </c>
      <c r="S107" s="17"/>
      <c r="V107" s="58"/>
    </row>
    <row r="108" spans="1:22" ht="22.5" x14ac:dyDescent="0.2">
      <c r="A108" s="54" t="s">
        <v>131</v>
      </c>
      <c r="B108" s="29"/>
      <c r="C108" s="29"/>
      <c r="D108" s="29"/>
      <c r="E108" s="29"/>
      <c r="F108" s="29"/>
      <c r="G108" s="30">
        <v>0</v>
      </c>
      <c r="H108" s="30">
        <v>531</v>
      </c>
      <c r="I108" s="30">
        <v>700</v>
      </c>
      <c r="J108" s="74">
        <v>500</v>
      </c>
      <c r="K108" s="74">
        <v>0</v>
      </c>
      <c r="L108" s="74">
        <v>149</v>
      </c>
      <c r="M108" s="74">
        <v>200</v>
      </c>
      <c r="N108" s="74">
        <v>200</v>
      </c>
      <c r="O108" s="74">
        <v>0</v>
      </c>
      <c r="P108" s="49">
        <f t="shared" si="9"/>
        <v>-149</v>
      </c>
      <c r="Q108" s="27">
        <f t="shared" si="10"/>
        <v>-200</v>
      </c>
      <c r="R108" s="27">
        <f t="shared" si="11"/>
        <v>-200</v>
      </c>
      <c r="S108" s="17"/>
      <c r="V108" s="23" t="s">
        <v>13</v>
      </c>
    </row>
    <row r="109" spans="1:22" ht="22.5" x14ac:dyDescent="0.2">
      <c r="A109" s="54" t="s">
        <v>130</v>
      </c>
      <c r="B109" s="29"/>
      <c r="C109" s="29"/>
      <c r="D109" s="29"/>
      <c r="E109" s="29"/>
      <c r="F109" s="29"/>
      <c r="G109" s="30">
        <v>0</v>
      </c>
      <c r="H109" s="30">
        <v>6760</v>
      </c>
      <c r="I109" s="30">
        <v>10750</v>
      </c>
      <c r="J109" s="74">
        <v>7870</v>
      </c>
      <c r="K109" s="74">
        <v>9950</v>
      </c>
      <c r="L109" s="74">
        <v>7134</v>
      </c>
      <c r="M109" s="74">
        <v>9000</v>
      </c>
      <c r="N109" s="74">
        <v>8040</v>
      </c>
      <c r="O109" s="74">
        <v>9750</v>
      </c>
      <c r="P109" s="49">
        <f t="shared" si="9"/>
        <v>2616</v>
      </c>
      <c r="Q109" s="27">
        <f t="shared" si="10"/>
        <v>750</v>
      </c>
      <c r="R109" s="27">
        <f t="shared" si="11"/>
        <v>1710</v>
      </c>
      <c r="S109" s="17"/>
      <c r="V109" s="23" t="s">
        <v>13</v>
      </c>
    </row>
    <row r="110" spans="1:22" x14ac:dyDescent="0.2">
      <c r="A110" s="45" t="s">
        <v>129</v>
      </c>
      <c r="B110" s="16"/>
      <c r="C110" s="16"/>
      <c r="D110" s="16"/>
      <c r="E110" s="16"/>
      <c r="F110" s="16"/>
      <c r="G110" s="32">
        <f t="shared" ref="G110:O110" si="28">SUM(G108:G109)</f>
        <v>0</v>
      </c>
      <c r="H110" s="32">
        <f t="shared" si="28"/>
        <v>7291</v>
      </c>
      <c r="I110" s="32">
        <f t="shared" si="28"/>
        <v>11450</v>
      </c>
      <c r="J110" s="32">
        <f t="shared" si="28"/>
        <v>8370</v>
      </c>
      <c r="K110" s="32">
        <f t="shared" si="28"/>
        <v>9950</v>
      </c>
      <c r="L110" s="32">
        <f t="shared" si="28"/>
        <v>7283</v>
      </c>
      <c r="M110" s="32">
        <f t="shared" si="28"/>
        <v>9200</v>
      </c>
      <c r="N110" s="32">
        <f t="shared" si="28"/>
        <v>8240</v>
      </c>
      <c r="O110" s="32">
        <f t="shared" si="28"/>
        <v>9750</v>
      </c>
      <c r="P110" s="105">
        <f t="shared" si="9"/>
        <v>2467</v>
      </c>
      <c r="Q110" s="77">
        <f t="shared" si="10"/>
        <v>550</v>
      </c>
      <c r="R110" s="77">
        <f t="shared" si="11"/>
        <v>1510</v>
      </c>
      <c r="S110" s="17"/>
      <c r="V110" s="58"/>
    </row>
    <row r="111" spans="1:22" ht="22.5" x14ac:dyDescent="0.2">
      <c r="A111" s="97" t="s">
        <v>148</v>
      </c>
      <c r="B111" s="96"/>
      <c r="C111" s="96"/>
      <c r="D111" s="96"/>
      <c r="E111" s="96"/>
      <c r="F111" s="96"/>
      <c r="G111" s="96"/>
      <c r="H111" s="96"/>
      <c r="I111" s="96"/>
      <c r="J111" s="98">
        <v>0</v>
      </c>
      <c r="K111" s="98">
        <v>0</v>
      </c>
      <c r="L111" s="98">
        <v>0</v>
      </c>
      <c r="M111" s="102">
        <v>600</v>
      </c>
      <c r="N111" s="104">
        <v>0</v>
      </c>
      <c r="O111" s="104">
        <v>400</v>
      </c>
      <c r="P111" s="49">
        <f t="shared" si="9"/>
        <v>400</v>
      </c>
      <c r="Q111" s="27">
        <f t="shared" si="10"/>
        <v>-200</v>
      </c>
      <c r="R111" s="27">
        <f t="shared" si="11"/>
        <v>400</v>
      </c>
      <c r="S111" s="94"/>
      <c r="V111" s="99" t="s">
        <v>153</v>
      </c>
    </row>
    <row r="112" spans="1:22" ht="22.5" x14ac:dyDescent="0.2">
      <c r="A112" s="97" t="s">
        <v>149</v>
      </c>
      <c r="B112" s="96"/>
      <c r="C112" s="96"/>
      <c r="D112" s="96"/>
      <c r="E112" s="96"/>
      <c r="F112" s="96"/>
      <c r="G112" s="96"/>
      <c r="H112" s="96"/>
      <c r="I112" s="96"/>
      <c r="J112" s="98">
        <v>0</v>
      </c>
      <c r="K112" s="98">
        <v>0</v>
      </c>
      <c r="L112" s="98">
        <v>0</v>
      </c>
      <c r="M112" s="102">
        <v>1700</v>
      </c>
      <c r="N112" s="102">
        <v>1900</v>
      </c>
      <c r="O112" s="102">
        <v>1200</v>
      </c>
      <c r="P112" s="49">
        <f t="shared" si="9"/>
        <v>1200</v>
      </c>
      <c r="Q112" s="27">
        <f t="shared" si="10"/>
        <v>-500</v>
      </c>
      <c r="R112" s="27">
        <f t="shared" si="11"/>
        <v>-700</v>
      </c>
      <c r="S112" s="94"/>
      <c r="V112" s="99" t="s">
        <v>153</v>
      </c>
    </row>
    <row r="113" spans="1:23" x14ac:dyDescent="0.2">
      <c r="A113" s="92" t="s">
        <v>150</v>
      </c>
      <c r="B113" s="93"/>
      <c r="C113" s="93"/>
      <c r="D113" s="93"/>
      <c r="E113" s="93"/>
      <c r="F113" s="93"/>
      <c r="G113" s="93"/>
      <c r="H113" s="93"/>
      <c r="I113" s="93"/>
      <c r="J113" s="93">
        <f>SUM(J111:J112)</f>
        <v>0</v>
      </c>
      <c r="K113" s="93">
        <f t="shared" ref="K113:O113" si="29">SUM(K111:K112)</f>
        <v>0</v>
      </c>
      <c r="L113" s="93">
        <f t="shared" si="29"/>
        <v>0</v>
      </c>
      <c r="M113" s="93">
        <f t="shared" si="29"/>
        <v>2300</v>
      </c>
      <c r="N113" s="93">
        <f t="shared" si="29"/>
        <v>1900</v>
      </c>
      <c r="O113" s="93">
        <f t="shared" si="29"/>
        <v>1600</v>
      </c>
      <c r="P113" s="105">
        <f t="shared" si="9"/>
        <v>1600</v>
      </c>
      <c r="Q113" s="77">
        <f t="shared" si="10"/>
        <v>-700</v>
      </c>
      <c r="R113" s="77">
        <f t="shared" si="11"/>
        <v>-300</v>
      </c>
      <c r="S113" s="94"/>
      <c r="V113" s="95"/>
    </row>
    <row r="114" spans="1:23" x14ac:dyDescent="0.2">
      <c r="A114" s="63" t="s">
        <v>39</v>
      </c>
      <c r="B114" s="64">
        <f>SUM(B24+B33+B46+B52+B70+B77+B81+B83+B86+B89+B92+B95+B98+B101+B104)</f>
        <v>726895</v>
      </c>
      <c r="C114" s="64">
        <f>SUM(B24+C33+C46+C52+C70+C77+C81+C83+C86+C89+C92+C95+C98+C101)</f>
        <v>1040653</v>
      </c>
      <c r="D114" s="64">
        <f>SUM(C24+D33+D46+D52+D70+D77+D81+D83+D86+D89+D92+D95+D98+D101)</f>
        <v>1292086</v>
      </c>
      <c r="E114" s="64">
        <f>SUM(E24+E33+E46+E52+E70+E77+E81+E83+E86+E89+E92+E95+E98+E101+E104)</f>
        <v>1561420</v>
      </c>
      <c r="F114" s="64">
        <f>SUM(F24+F33+F46+F52+F70+F77+F81+F83+F86+F89+F92+F95+F98+F101+F104)</f>
        <v>1776365</v>
      </c>
      <c r="G114" s="64">
        <f>SUM(G24+G33+G46+G52+G70+G77+G81+G83+G86+G89+G92+G95+G98+G101+G104+G107)</f>
        <v>1516127</v>
      </c>
      <c r="H114" s="64">
        <f t="shared" ref="H114:I114" si="30">SUM(H24+H33+H46+H52+H70+H77+H81+H83+H86+H89+H92+H95+H98+H101+H104+H107+H110)</f>
        <v>1633649</v>
      </c>
      <c r="I114" s="64">
        <f t="shared" si="30"/>
        <v>1873192</v>
      </c>
      <c r="J114" s="64">
        <f t="shared" ref="J114:R114" si="31">SUM(J24+J33+J46+J52+J70+J77+J81+J83+J86+J89+J92+J95+J98+J101+J104+J107+J110+J113)</f>
        <v>1720198</v>
      </c>
      <c r="K114" s="64">
        <f t="shared" si="31"/>
        <v>1779852</v>
      </c>
      <c r="L114" s="64">
        <f t="shared" si="31"/>
        <v>1642277</v>
      </c>
      <c r="M114" s="64">
        <f t="shared" si="31"/>
        <v>1726642</v>
      </c>
      <c r="N114" s="64">
        <f t="shared" si="31"/>
        <v>2087173</v>
      </c>
      <c r="O114" s="64">
        <f t="shared" si="31"/>
        <v>1793079</v>
      </c>
      <c r="P114" s="64">
        <f t="shared" si="31"/>
        <v>150802</v>
      </c>
      <c r="Q114" s="64">
        <f t="shared" si="31"/>
        <v>66437</v>
      </c>
      <c r="R114" s="64">
        <f t="shared" si="31"/>
        <v>-294094</v>
      </c>
      <c r="S114" s="65">
        <v>49435</v>
      </c>
      <c r="V114" s="66"/>
    </row>
    <row r="115" spans="1:23" x14ac:dyDescent="0.2">
      <c r="A115" s="67" t="s">
        <v>134</v>
      </c>
      <c r="B115" s="68"/>
      <c r="C115" s="68"/>
      <c r="D115" s="68"/>
      <c r="E115" s="68"/>
      <c r="F115" s="68"/>
      <c r="G115" s="62">
        <v>1567879</v>
      </c>
      <c r="H115" s="34">
        <v>1660199</v>
      </c>
      <c r="I115" s="34">
        <f>I15</f>
        <v>1705375</v>
      </c>
      <c r="J115" s="34">
        <f>J15</f>
        <v>1749212</v>
      </c>
      <c r="K115" s="34">
        <f>K15</f>
        <v>1622850</v>
      </c>
      <c r="L115" s="34">
        <f>L15</f>
        <v>1728099</v>
      </c>
      <c r="M115" s="34">
        <f>M15</f>
        <v>1668750</v>
      </c>
      <c r="N115" s="34">
        <f t="shared" ref="N115:O115" si="32">N15</f>
        <v>2047747</v>
      </c>
      <c r="O115" s="34">
        <f t="shared" si="32"/>
        <v>1722230</v>
      </c>
      <c r="P115" s="34">
        <f t="shared" ref="P115:R115" si="33">P15</f>
        <v>-5869</v>
      </c>
      <c r="Q115" s="34">
        <f t="shared" si="33"/>
        <v>53480</v>
      </c>
      <c r="R115" s="34">
        <f t="shared" si="33"/>
        <v>-325517</v>
      </c>
      <c r="S115" s="69"/>
      <c r="T115" s="69"/>
      <c r="U115" s="69"/>
      <c r="V115" s="69"/>
      <c r="W115" s="61"/>
    </row>
    <row r="116" spans="1:23" x14ac:dyDescent="0.2">
      <c r="A116" s="70" t="s">
        <v>135</v>
      </c>
      <c r="B116" s="68"/>
      <c r="C116" s="68"/>
      <c r="D116" s="68"/>
      <c r="E116" s="68"/>
      <c r="F116" s="68"/>
      <c r="G116" s="29">
        <f t="shared" ref="G116:R116" si="34">SUM(G115-G114)</f>
        <v>51752</v>
      </c>
      <c r="H116" s="29">
        <f t="shared" si="34"/>
        <v>26550</v>
      </c>
      <c r="I116" s="29">
        <f t="shared" si="34"/>
        <v>-167817</v>
      </c>
      <c r="J116" s="29">
        <f t="shared" si="34"/>
        <v>29014</v>
      </c>
      <c r="K116" s="29">
        <f t="shared" si="34"/>
        <v>-157002</v>
      </c>
      <c r="L116" s="29">
        <f t="shared" si="34"/>
        <v>85822</v>
      </c>
      <c r="M116" s="29">
        <f t="shared" si="34"/>
        <v>-57892</v>
      </c>
      <c r="N116" s="29">
        <f t="shared" si="34"/>
        <v>-39426</v>
      </c>
      <c r="O116" s="29">
        <f t="shared" si="34"/>
        <v>-70849</v>
      </c>
      <c r="P116" s="29">
        <f t="shared" si="34"/>
        <v>-156671</v>
      </c>
      <c r="Q116" s="29">
        <f t="shared" si="34"/>
        <v>-12957</v>
      </c>
      <c r="R116" s="29">
        <f t="shared" si="34"/>
        <v>-31423</v>
      </c>
      <c r="S116" s="69"/>
      <c r="T116" s="69"/>
      <c r="U116" s="69"/>
      <c r="V116" s="59" t="s">
        <v>165</v>
      </c>
      <c r="W116" s="61"/>
    </row>
    <row r="117" spans="1:23" x14ac:dyDescent="0.2">
      <c r="A117" s="9" t="s">
        <v>81</v>
      </c>
      <c r="B117" s="53"/>
      <c r="C117" s="53"/>
      <c r="D117" s="53"/>
      <c r="E117" s="53"/>
      <c r="F117" s="53"/>
      <c r="G117" s="3">
        <v>1433102</v>
      </c>
      <c r="H117" s="12">
        <v>1444312</v>
      </c>
      <c r="I117" s="3">
        <f>SUM(H117-I114+I115)</f>
        <v>1276495</v>
      </c>
      <c r="J117" s="3">
        <v>1478029</v>
      </c>
      <c r="K117" s="3">
        <f>SUM(J117+K115-K114)</f>
        <v>1321027</v>
      </c>
      <c r="L117" s="3">
        <v>1559621</v>
      </c>
      <c r="M117" s="3">
        <f>SUM(L117+M115-M114)</f>
        <v>1501729</v>
      </c>
      <c r="N117" s="3">
        <f>SUM(M117+N115-N114)</f>
        <v>1462303</v>
      </c>
      <c r="O117" s="3">
        <f>SUM(N117+O115-O114)</f>
        <v>1391454</v>
      </c>
      <c r="P117" s="30">
        <f>SUM(O117-L117)</f>
        <v>-168167</v>
      </c>
      <c r="Q117" s="34">
        <f>SUM(O117-M117)</f>
        <v>-110275</v>
      </c>
      <c r="R117" s="27">
        <f>SUM(O117-N117)</f>
        <v>-70849</v>
      </c>
      <c r="S117" s="50"/>
      <c r="T117" s="50"/>
      <c r="U117" s="50"/>
      <c r="V117" s="59" t="s">
        <v>164</v>
      </c>
    </row>
    <row r="118" spans="1:23" x14ac:dyDescent="0.2">
      <c r="M118" s="26" t="s">
        <v>13</v>
      </c>
      <c r="N118" s="26"/>
      <c r="O118" s="26"/>
      <c r="R118" s="80" t="s">
        <v>13</v>
      </c>
    </row>
  </sheetData>
  <pageMargins left="0.75" right="0.75" top="0.25" bottom="0.25" header="0.5" footer="0.5"/>
  <pageSetup scale="94" fitToHeight="4" orientation="landscape" copies="7" r:id="rId1"/>
  <headerFooter alignWithMargins="0">
    <oddHeader>&amp;LDraft</oddHeader>
  </headerFooter>
  <rowBreaks count="3" manualBreakCount="3">
    <brk id="19" max="19" man="1"/>
    <brk id="52" max="16383" man="1"/>
    <brk id="8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3-7-19 draft  (2)</vt:lpstr>
      <vt:lpstr>2-7-19 draft </vt:lpstr>
      <vt:lpstr>1-24-19 draft</vt:lpstr>
      <vt:lpstr>Sheet2</vt:lpstr>
      <vt:lpstr>Sheet3</vt:lpstr>
      <vt:lpstr>'1-24-19 draft'!Print_Area</vt:lpstr>
      <vt:lpstr>'2-7-19 draft '!Print_Area</vt:lpstr>
      <vt:lpstr>'3-7-19 draft  (2)'!Print_Area</vt:lpstr>
      <vt:lpstr>'1-24-19 draft'!Print_Titles</vt:lpstr>
      <vt:lpstr>'2-7-19 draft '!Print_Titles</vt:lpstr>
      <vt:lpstr>'3-7-19 draft  (2)'!Print_Titles</vt:lpstr>
    </vt:vector>
  </TitlesOfParts>
  <Company>City of Kirkwood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Kirkwood</dc:creator>
  <cp:lastModifiedBy>coktemp</cp:lastModifiedBy>
  <cp:lastPrinted>2019-03-06T17:28:49Z</cp:lastPrinted>
  <dcterms:created xsi:type="dcterms:W3CDTF">2008-12-11T20:15:00Z</dcterms:created>
  <dcterms:modified xsi:type="dcterms:W3CDTF">2019-03-22T21:12:50Z</dcterms:modified>
</cp:coreProperties>
</file>